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hlw.pmtools.eu/storage/DOK-ROOT/WEB-DOK/G233/"/>
    </mc:Choice>
  </mc:AlternateContent>
  <xr:revisionPtr revIDLastSave="0" documentId="13_ncr:1_{F96421DF-FFE7-4B43-A392-22E21200F58F}" xr6:coauthVersionLast="47" xr6:coauthVersionMax="47" xr10:uidLastSave="{00000000-0000-0000-0000-000000000000}"/>
  <bookViews>
    <workbookView xWindow="-28635" yWindow="195" windowWidth="21600" windowHeight="11385" tabRatio="914" xr2:uid="{00000000-000D-0000-FFFF-FFFF00000000}"/>
  </bookViews>
  <sheets>
    <sheet name="Projektsteuerung" sheetId="60" r:id="rId1"/>
  </sheets>
  <definedNames>
    <definedName name="_xlnm.Print_Area" localSheetId="0">Projektsteuerung!$A$1:$I$88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60" l="1"/>
  <c r="D72" i="60"/>
  <c r="I76" i="60"/>
  <c r="E72" i="60"/>
  <c r="E74" i="60" s="1"/>
  <c r="E53" i="60"/>
  <c r="E59" i="60" s="1"/>
  <c r="I34" i="60"/>
  <c r="I30" i="60"/>
  <c r="I28" i="60"/>
  <c r="I26" i="60"/>
  <c r="I25" i="60"/>
  <c r="I24" i="60"/>
  <c r="I23" i="60"/>
  <c r="E22" i="60"/>
  <c r="I20" i="60"/>
  <c r="I18" i="60"/>
  <c r="I17" i="60"/>
  <c r="I16" i="60"/>
  <c r="E15" i="60"/>
  <c r="I13" i="60"/>
  <c r="I11" i="60"/>
  <c r="I9" i="60"/>
  <c r="I7" i="60"/>
  <c r="E32" i="60" l="1"/>
  <c r="D13" i="60" s="1"/>
  <c r="I32" i="60"/>
  <c r="I36" i="60" s="1"/>
  <c r="F59" i="60" s="1"/>
  <c r="D7" i="60" l="1"/>
  <c r="D30" i="60"/>
  <c r="D15" i="60"/>
  <c r="D28" i="60"/>
  <c r="D11" i="60"/>
  <c r="D22" i="60"/>
  <c r="D9" i="60"/>
  <c r="D20" i="60"/>
  <c r="E57" i="60"/>
  <c r="E61" i="60" s="1"/>
  <c r="F64" i="60" s="1"/>
  <c r="F73" i="60" s="1"/>
  <c r="D32" i="60" l="1"/>
  <c r="F68" i="60"/>
  <c r="F70" i="60"/>
  <c r="F71" i="60"/>
  <c r="F67" i="60"/>
  <c r="F69" i="60"/>
  <c r="F72" i="60" l="1"/>
  <c r="F74" i="60" l="1"/>
  <c r="I74" i="60" l="1"/>
  <c r="I78" i="60" s="1"/>
  <c r="I80" i="60" l="1"/>
  <c r="I83" i="60" s="1"/>
  <c r="I84" i="60" l="1"/>
  <c r="I86" i="60" s="1"/>
  <c r="E88" i="60"/>
</calcChain>
</file>

<file path=xl/sharedStrings.xml><?xml version="1.0" encoding="utf-8"?>
<sst xmlns="http://schemas.openxmlformats.org/spreadsheetml/2006/main" count="79" uniqueCount="70">
  <si>
    <t>AUFSCHLIESSUNG</t>
  </si>
  <si>
    <t>BAUWERK – ROHBAU</t>
  </si>
  <si>
    <t>BAUWERK – AUSBAU</t>
  </si>
  <si>
    <t>AUSSENANLAGEN</t>
  </si>
  <si>
    <t>mögl Punkte</t>
  </si>
  <si>
    <t>gewählt</t>
  </si>
  <si>
    <t>1 bis 5</t>
  </si>
  <si>
    <t>BAUWERK – TECHNIK</t>
  </si>
  <si>
    <t>EINRICHTUNG</t>
  </si>
  <si>
    <t>RESERVEN</t>
  </si>
  <si>
    <t>Bemessungsgrundlage:</t>
  </si>
  <si>
    <t>PLANUNGSLEISTUNGEN</t>
  </si>
  <si>
    <t>ERRICHTUNGSKOSTEN</t>
  </si>
  <si>
    <t>zzgl. Nebenkosten</t>
  </si>
  <si>
    <t>zzgl. MWSt.</t>
  </si>
  <si>
    <t>Vergütungsermittlung</t>
  </si>
  <si>
    <t>BMGL %</t>
  </si>
  <si>
    <t>.01</t>
  </si>
  <si>
    <t>.02</t>
  </si>
  <si>
    <t>.03</t>
  </si>
  <si>
    <t>.04</t>
  </si>
  <si>
    <t>BEMESSUNGSGRUNDLAGE</t>
  </si>
  <si>
    <r>
      <t>Summe der Bewertungspunkte [b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>]</t>
    </r>
  </si>
  <si>
    <t>(A) Vielfalt der Besonderheiten in den Projektinhalten</t>
  </si>
  <si>
    <t>(B) Komplexität der Projektorganisation</t>
  </si>
  <si>
    <t>(C) Risiko bei der Projektrealisierung</t>
  </si>
  <si>
    <t>(D) Termin und Kostenanforderungen</t>
  </si>
  <si>
    <t>Errichtungskosten in €</t>
  </si>
  <si>
    <t>BMGL in €</t>
  </si>
  <si>
    <t>Nutzungsspezifische Ausstattung</t>
  </si>
  <si>
    <t>ERK %</t>
  </si>
  <si>
    <t>Anforderungsmerkmale/Bewertungspunkte</t>
  </si>
  <si>
    <t>Summe Projektsteuerung ohne Nebenkosten</t>
  </si>
  <si>
    <t>Summe Projektsteuerung netto inkl. NK</t>
  </si>
  <si>
    <t xml:space="preserve">Summe Projektsteuerung brutto </t>
  </si>
  <si>
    <t>(E) Anforderungen an die Kostenvorgaben</t>
  </si>
  <si>
    <t>1 bis 10</t>
  </si>
  <si>
    <t>PPH 1  Projektvorbereitung</t>
  </si>
  <si>
    <t>PPH 2  Planung</t>
  </si>
  <si>
    <t>PPH 3  Ausführungsvorbereitung</t>
  </si>
  <si>
    <t>PPH 4  Ausführung</t>
  </si>
  <si>
    <t>PPH 5  Projektabschluss</t>
  </si>
  <si>
    <r>
      <t>Prozentsatz der beauftragten Projektphasen (f</t>
    </r>
    <r>
      <rPr>
        <vertAlign val="subscript"/>
        <sz val="10"/>
        <rFont val="Arial"/>
        <family val="2"/>
      </rPr>
      <t>PPH</t>
    </r>
    <r>
      <rPr>
        <sz val="10"/>
        <rFont val="Arial"/>
        <family val="2"/>
      </rPr>
      <t>)</t>
    </r>
  </si>
  <si>
    <r>
      <t>%-Satz für PS [h</t>
    </r>
    <r>
      <rPr>
        <vertAlign val="subscript"/>
        <sz val="10"/>
        <rFont val="Arial"/>
        <family val="2"/>
      </rPr>
      <t>PS</t>
    </r>
    <r>
      <rPr>
        <sz val="10"/>
        <rFont val="Arial"/>
        <family val="2"/>
      </rPr>
      <t xml:space="preserve"> = (-0,249 x LN(BMGL) + 6,47)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</si>
  <si>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0,0188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+ 1,0219]</t>
    </r>
  </si>
  <si>
    <t>Projektleitung</t>
  </si>
  <si>
    <t>Projektsteuerung</t>
  </si>
  <si>
    <t>Begleitende Kontrolle</t>
  </si>
  <si>
    <t>Planungsleistungen</t>
  </si>
  <si>
    <t>Ermittlung Bemessungsgrundlage (BMGL)</t>
  </si>
  <si>
    <t>Prozentanteil an Errichtungskosten (netto, inkl. NK)</t>
  </si>
  <si>
    <t>Stundenpool (optionale Leistungen)</t>
  </si>
  <si>
    <t>Umbauzuschlag nach PS.11</t>
  </si>
  <si>
    <t>Einbaumöbel</t>
  </si>
  <si>
    <t>Serienmöbel</t>
  </si>
  <si>
    <r>
      <t>Vergütung VPS = BMGL x h</t>
    </r>
    <r>
      <rPr>
        <vertAlign val="subscript"/>
        <sz val="10"/>
        <rFont val="Arial"/>
        <family val="2"/>
      </rPr>
      <t>PS</t>
    </r>
    <r>
      <rPr>
        <sz val="10"/>
        <rFont val="Arial"/>
        <family val="2"/>
      </rPr>
      <t xml:space="preserve"> x Umbauzuschlag x 100 %f</t>
    </r>
    <r>
      <rPr>
        <vertAlign val="subscript"/>
        <sz val="10"/>
        <rFont val="Arial"/>
        <family val="2"/>
      </rPr>
      <t>PPH</t>
    </r>
  </si>
  <si>
    <t>LM.VM</t>
  </si>
  <si>
    <t>Projektsteuerung nach VM.PS 2023</t>
  </si>
  <si>
    <t>NEBENKOSTEN</t>
  </si>
  <si>
    <t>über 100 Mio €</t>
  </si>
  <si>
    <t>mehr als 20 Nutzer, Planungsbeteiligte</t>
  </si>
  <si>
    <t>starke terminliche Verdichtung</t>
  </si>
  <si>
    <t>mehr als 50 Ausführungsbeteiligte</t>
  </si>
  <si>
    <t>mitzuverarbeitende Bausubstanz (Umbau)</t>
  </si>
  <si>
    <t>gering          durchschnitt.          hoch</t>
  </si>
  <si>
    <r>
      <rPr>
        <b/>
        <sz val="8"/>
        <color rgb="FF000000"/>
        <rFont val="Arial"/>
        <family val="2"/>
      </rPr>
      <t xml:space="preserve">Projektsteuerung
</t>
    </r>
    <r>
      <rPr>
        <sz val="8"/>
        <color indexed="8"/>
        <rFont val="Arial"/>
        <family val="2"/>
      </rPr>
      <t xml:space="preserve">nach </t>
    </r>
    <r>
      <rPr>
        <sz val="8"/>
        <rFont val="Arial"/>
        <family val="2"/>
      </rPr>
      <t>VM</t>
    </r>
    <r>
      <rPr>
        <sz val="8"/>
        <color indexed="8"/>
        <rFont val="Arial"/>
        <family val="2"/>
      </rPr>
      <t>.PS.2023</t>
    </r>
  </si>
  <si>
    <t>Zusatz Nachweise zur Nachhaltigkeit</t>
  </si>
  <si>
    <t>0 bis 5</t>
  </si>
  <si>
    <t>0 bis 3</t>
  </si>
  <si>
    <r>
      <t>Prozentsatz beauftragte PPH (f</t>
    </r>
    <r>
      <rPr>
        <vertAlign val="subscript"/>
        <sz val="10"/>
        <rFont val="Arial"/>
        <family val="2"/>
      </rPr>
      <t>PPH</t>
    </r>
    <r>
      <rPr>
        <sz val="10"/>
        <rFont val="Arial"/>
        <family val="2"/>
      </rPr>
      <t>)+Zusatz%punkte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</si>
</sst>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-&quot;€&quot;\ * #,##0_-;\-&quot;€&quot;\ * #,##0_-;_-&quot;€&quot;\ 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"/>
    <numFmt numFmtId="165" formatCode="&quot;.&quot;0#"/>
    <numFmt numFmtId="166" formatCode="0.000%"/>
    <numFmt numFmtId="167" formatCode="#,##0&quot; öS&quot;"/>
    <numFmt numFmtId="168" formatCode="#,##0&quot; €&quot;"/>
    <numFmt numFmtId="169" formatCode="#,##0.00000"/>
    <numFmt numFmtId="170" formatCode="_-* #,##0.0000_-;\-* #,##0.0000_-;_-* &quot;-&quot;??_-;_-@_-"/>
    <numFmt numFmtId="171" formatCode="0.0%"/>
    <numFmt numFmtId="172" formatCode="#,##0\ &quot;h&quot;"/>
    <numFmt numFmtId="173" formatCode="#,##0.00\ &quot;€/h&quot;"/>
    <numFmt numFmtId="174" formatCode="0.0000%"/>
    <numFmt numFmtId="175" formatCode="#,##0.0"/>
  </numFmts>
  <fonts count="5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b/>
      <sz val="13"/>
      <color indexed="9"/>
      <name val="Arial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i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 tint="-0.24994659260841701"/>
      <name val="Arial"/>
      <family val="2"/>
    </font>
    <font>
      <b/>
      <sz val="10"/>
      <color theme="0"/>
      <name val="Arial"/>
      <family val="2"/>
    </font>
    <font>
      <b/>
      <sz val="13"/>
      <color theme="0"/>
      <name val="Arial"/>
      <family val="2"/>
    </font>
    <font>
      <b/>
      <sz val="13"/>
      <color theme="0"/>
      <name val="Calibri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0"/>
      <color theme="0" tint="-0.249977111117893"/>
      <name val="Arial"/>
      <family val="2"/>
    </font>
    <font>
      <sz val="14"/>
      <name val="Arial"/>
      <family val="2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theme="1" tint="0.499984740745262"/>
      <name val="Arial"/>
      <family val="2"/>
    </font>
    <font>
      <sz val="1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FC3"/>
        <bgColor indexed="64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/>
      </top>
      <bottom style="hair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/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hair">
        <color theme="0"/>
      </bottom>
      <diagonal/>
    </border>
    <border>
      <left/>
      <right/>
      <top style="thin">
        <color theme="0"/>
      </top>
      <bottom/>
      <diagonal/>
    </border>
  </borders>
  <cellStyleXfs count="43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7" applyNumberFormat="0" applyAlignment="0" applyProtection="0"/>
    <xf numFmtId="0" fontId="24" fillId="8" borderId="8" applyNumberFormat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9" borderId="8" applyNumberForma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44" fontId="2" fillId="0" borderId="0" applyFont="0" applyFill="0" applyBorder="0" applyAlignment="0" applyProtection="0"/>
    <xf numFmtId="3" fontId="5" fillId="10" borderId="1"/>
    <xf numFmtId="0" fontId="28" fillId="11" borderId="0" applyNumberFormat="0" applyBorder="0" applyAlignment="0" applyProtection="0"/>
    <xf numFmtId="0" fontId="12" fillId="0" borderId="0" applyFont="0" applyFill="0" applyBorder="0" applyAlignment="0" applyProtection="0"/>
    <xf numFmtId="0" fontId="29" fillId="12" borderId="0" applyNumberFormat="0" applyBorder="0" applyAlignment="0" applyProtection="0"/>
    <xf numFmtId="0" fontId="21" fillId="13" borderId="10" applyNumberFormat="0" applyFont="0" applyAlignment="0" applyProtection="0"/>
    <xf numFmtId="9" fontId="2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0" fillId="14" borderId="0" applyNumberFormat="0" applyBorder="0" applyAlignment="0" applyProtection="0"/>
    <xf numFmtId="0" fontId="21" fillId="0" borderId="0"/>
    <xf numFmtId="0" fontId="2" fillId="0" borderId="0"/>
    <xf numFmtId="0" fontId="4" fillId="0" borderId="0"/>
    <xf numFmtId="0" fontId="21" fillId="0" borderId="0"/>
    <xf numFmtId="0" fontId="2" fillId="0" borderId="0"/>
    <xf numFmtId="0" fontId="2" fillId="0" borderId="0"/>
    <xf numFmtId="0" fontId="12" fillId="0" borderId="0"/>
    <xf numFmtId="0" fontId="7" fillId="0" borderId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7" fillId="15" borderId="15" applyNumberFormat="0" applyAlignment="0" applyProtection="0"/>
    <xf numFmtId="43" fontId="21" fillId="0" borderId="0" applyFont="0" applyFill="0" applyBorder="0" applyAlignment="0" applyProtection="0"/>
  </cellStyleXfs>
  <cellXfs count="213">
    <xf numFmtId="0" fontId="0" fillId="0" borderId="0" xfId="0"/>
    <xf numFmtId="0" fontId="5" fillId="0" borderId="0" xfId="33" applyFont="1"/>
    <xf numFmtId="0" fontId="6" fillId="0" borderId="0" xfId="33" applyFont="1" applyAlignment="1">
      <alignment vertical="center"/>
    </xf>
    <xf numFmtId="3" fontId="5" fillId="0" borderId="0" xfId="33" applyNumberFormat="1" applyFont="1" applyAlignment="1">
      <alignment vertical="center"/>
    </xf>
    <xf numFmtId="1" fontId="5" fillId="0" borderId="0" xfId="33" applyNumberFormat="1" applyFont="1" applyAlignment="1">
      <alignment horizontal="left"/>
    </xf>
    <xf numFmtId="0" fontId="6" fillId="0" borderId="0" xfId="33" applyFont="1" applyAlignment="1">
      <alignment horizontal="left"/>
    </xf>
    <xf numFmtId="10" fontId="5" fillId="0" borderId="0" xfId="33" applyNumberFormat="1" applyFont="1" applyAlignment="1">
      <alignment horizontal="right"/>
    </xf>
    <xf numFmtId="3" fontId="5" fillId="0" borderId="0" xfId="33" applyNumberFormat="1" applyFont="1" applyAlignment="1">
      <alignment horizontal="right"/>
    </xf>
    <xf numFmtId="0" fontId="13" fillId="0" borderId="0" xfId="33" applyFont="1" applyAlignment="1">
      <alignment vertical="center"/>
    </xf>
    <xf numFmtId="0" fontId="14" fillId="0" borderId="0" xfId="33" applyFont="1" applyAlignment="1">
      <alignment vertical="center"/>
    </xf>
    <xf numFmtId="10" fontId="14" fillId="0" borderId="0" xfId="33" applyNumberFormat="1" applyFont="1" applyAlignment="1">
      <alignment horizontal="center" vertical="center"/>
    </xf>
    <xf numFmtId="1" fontId="5" fillId="0" borderId="0" xfId="33" applyNumberFormat="1" applyFont="1" applyAlignment="1">
      <alignment horizontal="center"/>
    </xf>
    <xf numFmtId="0" fontId="2" fillId="0" borderId="0" xfId="30" applyAlignment="1">
      <alignment vertical="center"/>
    </xf>
    <xf numFmtId="0" fontId="2" fillId="0" borderId="2" xfId="30" applyBorder="1" applyAlignment="1">
      <alignment vertical="center"/>
    </xf>
    <xf numFmtId="0" fontId="2" fillId="0" borderId="3" xfId="30" applyBorder="1" applyAlignment="1">
      <alignment vertical="center"/>
    </xf>
    <xf numFmtId="0" fontId="2" fillId="0" borderId="2" xfId="30" applyBorder="1"/>
    <xf numFmtId="0" fontId="2" fillId="0" borderId="0" xfId="30"/>
    <xf numFmtId="0" fontId="2" fillId="0" borderId="0" xfId="30" applyAlignment="1">
      <alignment horizontal="right"/>
    </xf>
    <xf numFmtId="166" fontId="2" fillId="0" borderId="0" xfId="30" applyNumberFormat="1"/>
    <xf numFmtId="167" fontId="7" fillId="0" borderId="0" xfId="30" applyNumberFormat="1" applyFont="1"/>
    <xf numFmtId="10" fontId="2" fillId="0" borderId="0" xfId="30" applyNumberFormat="1" applyAlignment="1">
      <alignment horizontal="right"/>
    </xf>
    <xf numFmtId="169" fontId="2" fillId="0" borderId="0" xfId="30" applyNumberFormat="1" applyAlignment="1">
      <alignment vertical="center"/>
    </xf>
    <xf numFmtId="168" fontId="9" fillId="0" borderId="0" xfId="30" applyNumberFormat="1" applyFont="1" applyAlignment="1">
      <alignment vertical="center"/>
    </xf>
    <xf numFmtId="3" fontId="14" fillId="0" borderId="0" xfId="33" applyNumberFormat="1" applyFont="1" applyAlignment="1">
      <alignment horizontal="center" vertical="center"/>
    </xf>
    <xf numFmtId="0" fontId="17" fillId="0" borderId="0" xfId="33" applyFont="1" applyAlignment="1">
      <alignment horizontal="left"/>
    </xf>
    <xf numFmtId="10" fontId="5" fillId="0" borderId="0" xfId="33" applyNumberFormat="1" applyFont="1"/>
    <xf numFmtId="0" fontId="8" fillId="0" borderId="0" xfId="33" applyFont="1"/>
    <xf numFmtId="3" fontId="8" fillId="0" borderId="0" xfId="33" applyNumberFormat="1" applyFont="1"/>
    <xf numFmtId="0" fontId="5" fillId="0" borderId="2" xfId="33" applyFont="1" applyBorder="1"/>
    <xf numFmtId="0" fontId="5" fillId="0" borderId="3" xfId="33" applyFont="1" applyBorder="1"/>
    <xf numFmtId="0" fontId="5" fillId="0" borderId="0" xfId="33" applyFont="1" applyAlignment="1">
      <alignment horizontal="left"/>
    </xf>
    <xf numFmtId="3" fontId="5" fillId="0" borderId="0" xfId="33" applyNumberFormat="1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12" applyFont="1" applyFill="1" applyBorder="1" applyAlignment="1">
      <alignment horizontal="center" vertical="center"/>
    </xf>
    <xf numFmtId="10" fontId="16" fillId="0" borderId="0" xfId="33" applyNumberFormat="1" applyFont="1" applyAlignment="1">
      <alignment horizontal="left" wrapText="1"/>
    </xf>
    <xf numFmtId="3" fontId="8" fillId="0" borderId="0" xfId="33" applyNumberFormat="1" applyFont="1" applyAlignment="1">
      <alignment horizontal="right"/>
    </xf>
    <xf numFmtId="168" fontId="7" fillId="0" borderId="0" xfId="30" applyNumberFormat="1" applyFont="1"/>
    <xf numFmtId="9" fontId="2" fillId="0" borderId="0" xfId="30" applyNumberFormat="1" applyAlignment="1">
      <alignment horizontal="center"/>
    </xf>
    <xf numFmtId="166" fontId="2" fillId="0" borderId="0" xfId="30" applyNumberFormat="1" applyAlignment="1">
      <alignment horizontal="left"/>
    </xf>
    <xf numFmtId="0" fontId="2" fillId="0" borderId="4" xfId="30" applyBorder="1"/>
    <xf numFmtId="0" fontId="2" fillId="0" borderId="4" xfId="30" applyBorder="1" applyAlignment="1">
      <alignment horizontal="right"/>
    </xf>
    <xf numFmtId="166" fontId="2" fillId="0" borderId="4" xfId="30" applyNumberFormat="1" applyBorder="1"/>
    <xf numFmtId="0" fontId="1" fillId="0" borderId="0" xfId="30" applyFont="1"/>
    <xf numFmtId="0" fontId="1" fillId="0" borderId="0" xfId="30" applyFont="1" applyAlignment="1">
      <alignment horizontal="right"/>
    </xf>
    <xf numFmtId="166" fontId="1" fillId="0" borderId="0" xfId="30" applyNumberFormat="1" applyFont="1"/>
    <xf numFmtId="167" fontId="7" fillId="0" borderId="4" xfId="30" applyNumberFormat="1" applyFont="1" applyBorder="1"/>
    <xf numFmtId="167" fontId="7" fillId="0" borderId="5" xfId="30" applyNumberFormat="1" applyFont="1" applyBorder="1"/>
    <xf numFmtId="0" fontId="2" fillId="0" borderId="5" xfId="30" applyBorder="1"/>
    <xf numFmtId="0" fontId="10" fillId="0" borderId="0" xfId="30" applyFont="1" applyAlignment="1">
      <alignment horizontal="right"/>
    </xf>
    <xf numFmtId="166" fontId="10" fillId="0" borderId="0" xfId="30" applyNumberFormat="1" applyFont="1"/>
    <xf numFmtId="9" fontId="2" fillId="0" borderId="4" xfId="30" applyNumberFormat="1" applyBorder="1" applyAlignment="1">
      <alignment horizontal="center"/>
    </xf>
    <xf numFmtId="9" fontId="2" fillId="0" borderId="5" xfId="30" applyNumberFormat="1" applyBorder="1" applyAlignment="1">
      <alignment horizontal="center"/>
    </xf>
    <xf numFmtId="3" fontId="13" fillId="0" borderId="0" xfId="33" applyNumberFormat="1" applyFont="1" applyAlignment="1">
      <alignment vertical="center"/>
    </xf>
    <xf numFmtId="10" fontId="14" fillId="0" borderId="0" xfId="33" applyNumberFormat="1" applyFont="1" applyAlignment="1">
      <alignment horizontal="right" vertical="center"/>
    </xf>
    <xf numFmtId="0" fontId="6" fillId="0" borderId="16" xfId="33" applyFont="1" applyBorder="1" applyAlignment="1">
      <alignment vertical="center"/>
    </xf>
    <xf numFmtId="0" fontId="13" fillId="0" borderId="2" xfId="33" applyFont="1" applyBorder="1" applyAlignment="1">
      <alignment vertical="center"/>
    </xf>
    <xf numFmtId="0" fontId="6" fillId="0" borderId="2" xfId="33" applyFont="1" applyBorder="1" applyAlignment="1">
      <alignment vertical="center"/>
    </xf>
    <xf numFmtId="164" fontId="9" fillId="16" borderId="16" xfId="33" applyNumberFormat="1" applyFont="1" applyFill="1" applyBorder="1" applyAlignment="1">
      <alignment horizontal="left" vertical="center"/>
    </xf>
    <xf numFmtId="0" fontId="9" fillId="16" borderId="16" xfId="33" applyFont="1" applyFill="1" applyBorder="1" applyAlignment="1">
      <alignment vertical="center"/>
    </xf>
    <xf numFmtId="3" fontId="14" fillId="0" borderId="0" xfId="33" applyNumberFormat="1" applyFont="1" applyAlignment="1">
      <alignment horizontal="right" vertical="center"/>
    </xf>
    <xf numFmtId="42" fontId="2" fillId="0" borderId="0" xfId="30" applyNumberFormat="1"/>
    <xf numFmtId="42" fontId="1" fillId="0" borderId="0" xfId="30" applyNumberFormat="1" applyFont="1"/>
    <xf numFmtId="42" fontId="2" fillId="0" borderId="4" xfId="30" applyNumberFormat="1" applyBorder="1"/>
    <xf numFmtId="0" fontId="1" fillId="16" borderId="0" xfId="30" applyFont="1" applyFill="1"/>
    <xf numFmtId="0" fontId="1" fillId="16" borderId="0" xfId="30" applyFont="1" applyFill="1" applyAlignment="1">
      <alignment horizontal="right"/>
    </xf>
    <xf numFmtId="166" fontId="1" fillId="16" borderId="0" xfId="30" applyNumberFormat="1" applyFont="1" applyFill="1"/>
    <xf numFmtId="0" fontId="2" fillId="16" borderId="0" xfId="30" applyFill="1"/>
    <xf numFmtId="168" fontId="19" fillId="16" borderId="0" xfId="30" applyNumberFormat="1" applyFont="1" applyFill="1"/>
    <xf numFmtId="42" fontId="1" fillId="16" borderId="0" xfId="30" applyNumberFormat="1" applyFont="1" applyFill="1"/>
    <xf numFmtId="4" fontId="2" fillId="16" borderId="0" xfId="30" applyNumberFormat="1" applyFill="1" applyAlignment="1">
      <alignment vertical="center"/>
    </xf>
    <xf numFmtId="0" fontId="9" fillId="0" borderId="0" xfId="33" applyFont="1" applyAlignment="1">
      <alignment horizontal="left"/>
    </xf>
    <xf numFmtId="0" fontId="5" fillId="0" borderId="0" xfId="33" applyFont="1" applyAlignment="1">
      <alignment vertical="center"/>
    </xf>
    <xf numFmtId="0" fontId="15" fillId="0" borderId="0" xfId="33" applyFont="1" applyAlignment="1">
      <alignment vertical="center"/>
    </xf>
    <xf numFmtId="0" fontId="18" fillId="16" borderId="0" xfId="33" applyFont="1" applyFill="1" applyAlignment="1">
      <alignment vertical="center"/>
    </xf>
    <xf numFmtId="3" fontId="15" fillId="0" borderId="0" xfId="33" applyNumberFormat="1" applyFont="1" applyAlignment="1">
      <alignment horizontal="right" vertical="center"/>
    </xf>
    <xf numFmtId="9" fontId="1" fillId="16" borderId="0" xfId="33" applyNumberFormat="1" applyFont="1" applyFill="1" applyAlignment="1">
      <alignment vertical="center"/>
    </xf>
    <xf numFmtId="0" fontId="0" fillId="0" borderId="0" xfId="0" applyAlignment="1">
      <alignment vertical="center"/>
    </xf>
    <xf numFmtId="1" fontId="3" fillId="17" borderId="2" xfId="12" applyNumberFormat="1" applyFont="1" applyFill="1" applyBorder="1" applyAlignment="1" applyProtection="1">
      <alignment horizontal="center" vertical="center"/>
      <protection locked="0"/>
    </xf>
    <xf numFmtId="1" fontId="3" fillId="17" borderId="3" xfId="12" applyNumberFormat="1" applyFont="1" applyFill="1" applyBorder="1" applyAlignment="1" applyProtection="1">
      <alignment horizontal="center" vertical="center"/>
      <protection locked="0"/>
    </xf>
    <xf numFmtId="171" fontId="5" fillId="0" borderId="17" xfId="33" applyNumberFormat="1" applyFont="1" applyBorder="1" applyAlignment="1">
      <alignment horizontal="right"/>
    </xf>
    <xf numFmtId="171" fontId="5" fillId="0" borderId="21" xfId="33" applyNumberFormat="1" applyFont="1" applyBorder="1" applyAlignment="1">
      <alignment horizontal="right"/>
    </xf>
    <xf numFmtId="171" fontId="5" fillId="0" borderId="18" xfId="33" applyNumberFormat="1" applyFont="1" applyBorder="1" applyAlignment="1">
      <alignment horizontal="right"/>
    </xf>
    <xf numFmtId="0" fontId="2" fillId="0" borderId="0" xfId="31" applyAlignment="1">
      <alignment vertical="center"/>
    </xf>
    <xf numFmtId="0" fontId="1" fillId="16" borderId="4" xfId="31" applyFont="1" applyFill="1" applyBorder="1" applyAlignment="1">
      <alignment vertical="center"/>
    </xf>
    <xf numFmtId="0" fontId="2" fillId="16" borderId="4" xfId="31" applyFill="1" applyBorder="1" applyAlignment="1">
      <alignment horizontal="right" vertical="center"/>
    </xf>
    <xf numFmtId="0" fontId="1" fillId="0" borderId="0" xfId="31" applyFont="1" applyAlignment="1">
      <alignment vertical="center"/>
    </xf>
    <xf numFmtId="1" fontId="3" fillId="0" borderId="0" xfId="12" applyNumberFormat="1" applyFont="1" applyBorder="1" applyAlignment="1" applyProtection="1">
      <alignment horizontal="center" vertical="center"/>
    </xf>
    <xf numFmtId="0" fontId="3" fillId="0" borderId="0" xfId="12" applyFont="1" applyBorder="1" applyAlignment="1" applyProtection="1">
      <alignment horizontal="center" vertical="center"/>
    </xf>
    <xf numFmtId="0" fontId="3" fillId="0" borderId="2" xfId="12" applyFont="1" applyBorder="1" applyAlignment="1" applyProtection="1">
      <alignment horizontal="center" vertical="center"/>
    </xf>
    <xf numFmtId="0" fontId="3" fillId="0" borderId="3" xfId="12" applyFont="1" applyBorder="1" applyAlignment="1" applyProtection="1">
      <alignment horizontal="center" vertical="center"/>
    </xf>
    <xf numFmtId="1" fontId="3" fillId="0" borderId="0" xfId="12" applyNumberFormat="1" applyFont="1" applyFill="1" applyBorder="1" applyAlignment="1" applyProtection="1">
      <alignment horizontal="center" vertical="center"/>
    </xf>
    <xf numFmtId="1" fontId="5" fillId="0" borderId="0" xfId="12" applyNumberFormat="1" applyFont="1" applyBorder="1" applyAlignment="1" applyProtection="1">
      <alignment horizontal="center" vertical="center"/>
    </xf>
    <xf numFmtId="1" fontId="5" fillId="0" borderId="0" xfId="12" applyNumberFormat="1" applyFont="1" applyFill="1" applyBorder="1" applyAlignment="1" applyProtection="1">
      <alignment horizontal="center" vertical="center"/>
    </xf>
    <xf numFmtId="1" fontId="5" fillId="16" borderId="0" xfId="12" applyNumberFormat="1" applyFont="1" applyFill="1" applyBorder="1" applyAlignment="1" applyProtection="1">
      <alignment horizontal="center" vertical="center"/>
    </xf>
    <xf numFmtId="0" fontId="8" fillId="0" borderId="0" xfId="31" applyFont="1" applyAlignment="1">
      <alignment vertical="center"/>
    </xf>
    <xf numFmtId="166" fontId="1" fillId="0" borderId="0" xfId="22" applyNumberFormat="1" applyFont="1" applyFill="1" applyAlignment="1" applyProtection="1">
      <alignment horizontal="right" vertical="center"/>
    </xf>
    <xf numFmtId="0" fontId="2" fillId="0" borderId="2" xfId="31" applyBorder="1" applyAlignment="1">
      <alignment vertical="center"/>
    </xf>
    <xf numFmtId="166" fontId="1" fillId="0" borderId="2" xfId="31" applyNumberFormat="1" applyFont="1" applyBorder="1" applyAlignment="1">
      <alignment horizontal="right" vertical="center"/>
    </xf>
    <xf numFmtId="166" fontId="1" fillId="0" borderId="0" xfId="31" applyNumberFormat="1" applyFont="1" applyAlignment="1">
      <alignment horizontal="right" vertical="center"/>
    </xf>
    <xf numFmtId="168" fontId="2" fillId="0" borderId="0" xfId="31" applyNumberFormat="1" applyAlignment="1">
      <alignment vertical="center"/>
    </xf>
    <xf numFmtId="10" fontId="2" fillId="17" borderId="20" xfId="31" applyNumberFormat="1" applyFill="1" applyBorder="1" applyAlignment="1" applyProtection="1">
      <alignment horizontal="right" vertical="center"/>
      <protection locked="0"/>
    </xf>
    <xf numFmtId="10" fontId="2" fillId="17" borderId="19" xfId="31" applyNumberFormat="1" applyFill="1" applyBorder="1" applyAlignment="1" applyProtection="1">
      <alignment horizontal="right" vertical="center"/>
      <protection locked="0"/>
    </xf>
    <xf numFmtId="10" fontId="2" fillId="17" borderId="22" xfId="31" applyNumberFormat="1" applyFill="1" applyBorder="1" applyAlignment="1" applyProtection="1">
      <alignment horizontal="right" vertical="center"/>
      <protection locked="0"/>
    </xf>
    <xf numFmtId="0" fontId="39" fillId="18" borderId="0" xfId="33" applyFont="1" applyFill="1" applyAlignment="1">
      <alignment horizontal="left" vertical="center"/>
    </xf>
    <xf numFmtId="0" fontId="40" fillId="18" borderId="0" xfId="33" applyFont="1" applyFill="1" applyAlignment="1">
      <alignment vertical="center"/>
    </xf>
    <xf numFmtId="3" fontId="41" fillId="18" borderId="0" xfId="33" applyNumberFormat="1" applyFont="1" applyFill="1" applyAlignment="1">
      <alignment horizontal="center" vertical="center"/>
    </xf>
    <xf numFmtId="42" fontId="10" fillId="18" borderId="0" xfId="31" applyNumberFormat="1" applyFont="1" applyFill="1" applyAlignment="1">
      <alignment horizontal="right" vertical="center"/>
    </xf>
    <xf numFmtId="0" fontId="39" fillId="18" borderId="0" xfId="30" applyFont="1" applyFill="1"/>
    <xf numFmtId="0" fontId="39" fillId="18" borderId="0" xfId="30" applyFont="1" applyFill="1" applyAlignment="1">
      <alignment horizontal="right"/>
    </xf>
    <xf numFmtId="166" fontId="39" fillId="18" borderId="0" xfId="30" applyNumberFormat="1" applyFont="1" applyFill="1"/>
    <xf numFmtId="0" fontId="42" fillId="18" borderId="0" xfId="30" applyFont="1" applyFill="1"/>
    <xf numFmtId="167" fontId="43" fillId="18" borderId="0" xfId="30" applyNumberFormat="1" applyFont="1" applyFill="1"/>
    <xf numFmtId="9" fontId="42" fillId="18" borderId="0" xfId="30" applyNumberFormat="1" applyFont="1" applyFill="1" applyAlignment="1">
      <alignment horizontal="center"/>
    </xf>
    <xf numFmtId="42" fontId="39" fillId="18" borderId="0" xfId="30" applyNumberFormat="1" applyFont="1" applyFill="1"/>
    <xf numFmtId="3" fontId="8" fillId="0" borderId="20" xfId="33" applyNumberFormat="1" applyFont="1" applyBorder="1"/>
    <xf numFmtId="0" fontId="20" fillId="0" borderId="0" xfId="33" applyFont="1"/>
    <xf numFmtId="0" fontId="8" fillId="0" borderId="0" xfId="33" applyFont="1" applyAlignment="1">
      <alignment horizontal="left"/>
    </xf>
    <xf numFmtId="10" fontId="8" fillId="0" borderId="0" xfId="33" applyNumberFormat="1" applyFont="1" applyAlignment="1">
      <alignment horizontal="right"/>
    </xf>
    <xf numFmtId="171" fontId="5" fillId="0" borderId="16" xfId="33" applyNumberFormat="1" applyFont="1" applyBorder="1" applyAlignment="1">
      <alignment horizontal="right" vertical="center"/>
    </xf>
    <xf numFmtId="171" fontId="5" fillId="0" borderId="0" xfId="33" applyNumberFormat="1" applyFont="1" applyAlignment="1">
      <alignment horizontal="right"/>
    </xf>
    <xf numFmtId="171" fontId="5" fillId="0" borderId="0" xfId="33" applyNumberFormat="1" applyFont="1" applyAlignment="1">
      <alignment horizontal="right" vertical="center"/>
    </xf>
    <xf numFmtId="10" fontId="2" fillId="0" borderId="4" xfId="30" applyNumberFormat="1" applyBorder="1" applyAlignment="1">
      <alignment horizontal="center"/>
    </xf>
    <xf numFmtId="10" fontId="2" fillId="0" borderId="5" xfId="30" applyNumberFormat="1" applyBorder="1" applyAlignment="1">
      <alignment horizontal="center"/>
    </xf>
    <xf numFmtId="10" fontId="2" fillId="0" borderId="0" xfId="30" applyNumberFormat="1" applyAlignment="1">
      <alignment horizontal="center"/>
    </xf>
    <xf numFmtId="0" fontId="1" fillId="16" borderId="0" xfId="33" applyFont="1" applyFill="1" applyAlignment="1">
      <alignment vertical="center"/>
    </xf>
    <xf numFmtId="10" fontId="21" fillId="0" borderId="0" xfId="22" applyNumberFormat="1" applyFont="1"/>
    <xf numFmtId="173" fontId="2" fillId="17" borderId="0" xfId="31" applyNumberFormat="1" applyFill="1" applyAlignment="1" applyProtection="1">
      <alignment horizontal="right" vertical="center"/>
      <protection locked="0"/>
    </xf>
    <xf numFmtId="10" fontId="5" fillId="0" borderId="0" xfId="33" applyNumberFormat="1" applyFont="1" applyAlignment="1">
      <alignment horizontal="center"/>
    </xf>
    <xf numFmtId="42" fontId="1" fillId="16" borderId="4" xfId="31" applyNumberFormat="1" applyFont="1" applyFill="1" applyBorder="1" applyAlignment="1">
      <alignment vertical="center"/>
    </xf>
    <xf numFmtId="168" fontId="9" fillId="0" borderId="0" xfId="31" applyNumberFormat="1" applyFont="1" applyAlignment="1">
      <alignment vertical="center"/>
    </xf>
    <xf numFmtId="9" fontId="2" fillId="17" borderId="20" xfId="31" applyNumberFormat="1" applyFill="1" applyBorder="1" applyAlignment="1" applyProtection="1">
      <alignment horizontal="right" vertical="center"/>
      <protection locked="0"/>
    </xf>
    <xf numFmtId="42" fontId="8" fillId="16" borderId="2" xfId="30" applyNumberFormat="1" applyFont="1" applyFill="1" applyBorder="1" applyAlignment="1">
      <alignment vertical="center"/>
    </xf>
    <xf numFmtId="0" fontId="2" fillId="0" borderId="0" xfId="31" applyAlignment="1">
      <alignment horizontal="left" vertical="center"/>
    </xf>
    <xf numFmtId="10" fontId="2" fillId="0" borderId="0" xfId="31" applyNumberFormat="1" applyAlignment="1">
      <alignment horizontal="right" vertical="center"/>
    </xf>
    <xf numFmtId="168" fontId="8" fillId="0" borderId="0" xfId="31" applyNumberFormat="1" applyFont="1" applyAlignment="1">
      <alignment vertical="center"/>
    </xf>
    <xf numFmtId="168" fontId="2" fillId="0" borderId="2" xfId="31" applyNumberFormat="1" applyBorder="1" applyAlignment="1">
      <alignment vertical="center"/>
    </xf>
    <xf numFmtId="174" fontId="20" fillId="0" borderId="0" xfId="22" applyNumberFormat="1" applyFont="1" applyProtection="1"/>
    <xf numFmtId="10" fontId="44" fillId="0" borderId="0" xfId="31" applyNumberFormat="1" applyFont="1" applyAlignment="1">
      <alignment horizontal="right" vertical="center"/>
    </xf>
    <xf numFmtId="10" fontId="44" fillId="0" borderId="2" xfId="31" applyNumberFormat="1" applyFont="1" applyBorder="1" applyAlignment="1">
      <alignment horizontal="right" vertical="center"/>
    </xf>
    <xf numFmtId="0" fontId="44" fillId="0" borderId="0" xfId="31" applyFont="1" applyAlignment="1">
      <alignment horizontal="center" vertical="center"/>
    </xf>
    <xf numFmtId="165" fontId="16" fillId="0" borderId="17" xfId="33" applyNumberFormat="1" applyFont="1" applyBorder="1" applyAlignment="1">
      <alignment horizontal="left"/>
    </xf>
    <xf numFmtId="0" fontId="16" fillId="0" borderId="17" xfId="33" applyFont="1" applyBorder="1"/>
    <xf numFmtId="0" fontId="16" fillId="0" borderId="18" xfId="33" applyFont="1" applyBorder="1" applyAlignment="1">
      <alignment horizontal="left"/>
    </xf>
    <xf numFmtId="0" fontId="16" fillId="0" borderId="21" xfId="33" applyFont="1" applyBorder="1"/>
    <xf numFmtId="0" fontId="16" fillId="0" borderId="18" xfId="33" applyFont="1" applyBorder="1"/>
    <xf numFmtId="0" fontId="8" fillId="0" borderId="3" xfId="33" applyFont="1" applyBorder="1"/>
    <xf numFmtId="42" fontId="9" fillId="0" borderId="0" xfId="30" applyNumberFormat="1" applyFont="1" applyAlignment="1">
      <alignment vertical="center"/>
    </xf>
    <xf numFmtId="10" fontId="44" fillId="0" borderId="0" xfId="22" applyNumberFormat="1" applyFont="1" applyFill="1" applyAlignment="1" applyProtection="1">
      <alignment vertical="center"/>
    </xf>
    <xf numFmtId="10" fontId="38" fillId="0" borderId="0" xfId="22" applyNumberFormat="1" applyFont="1" applyFill="1" applyAlignment="1" applyProtection="1">
      <alignment vertical="center"/>
    </xf>
    <xf numFmtId="10" fontId="38" fillId="0" borderId="2" xfId="22" applyNumberFormat="1" applyFont="1" applyFill="1" applyBorder="1" applyAlignment="1" applyProtection="1">
      <alignment vertical="center"/>
    </xf>
    <xf numFmtId="1" fontId="9" fillId="16" borderId="0" xfId="33" applyNumberFormat="1" applyFont="1" applyFill="1" applyAlignment="1">
      <alignment vertical="center"/>
    </xf>
    <xf numFmtId="0" fontId="16" fillId="0" borderId="16" xfId="33" applyFont="1" applyBorder="1"/>
    <xf numFmtId="0" fontId="16" fillId="0" borderId="24" xfId="33" applyFont="1" applyBorder="1"/>
    <xf numFmtId="42" fontId="8" fillId="0" borderId="0" xfId="30" applyNumberFormat="1" applyFont="1" applyAlignment="1">
      <alignment vertical="center"/>
    </xf>
    <xf numFmtId="42" fontId="39" fillId="18" borderId="0" xfId="33" applyNumberFormat="1" applyFont="1" applyFill="1" applyAlignment="1">
      <alignment horizontal="right" vertical="center"/>
    </xf>
    <xf numFmtId="3" fontId="8" fillId="16" borderId="25" xfId="33" applyNumberFormat="1" applyFont="1" applyFill="1" applyBorder="1"/>
    <xf numFmtId="3" fontId="8" fillId="16" borderId="16" xfId="33" applyNumberFormat="1" applyFont="1" applyFill="1" applyBorder="1"/>
    <xf numFmtId="3" fontId="8" fillId="16" borderId="27" xfId="33" applyNumberFormat="1" applyFont="1" applyFill="1" applyBorder="1"/>
    <xf numFmtId="3" fontId="8" fillId="16" borderId="19" xfId="33" applyNumberFormat="1" applyFont="1" applyFill="1" applyBorder="1"/>
    <xf numFmtId="1" fontId="3" fillId="17" borderId="6" xfId="12" applyNumberFormat="1" applyFont="1" applyFill="1" applyBorder="1" applyAlignment="1" applyProtection="1">
      <alignment horizontal="center" vertical="center"/>
      <protection locked="0"/>
    </xf>
    <xf numFmtId="1" fontId="3" fillId="17" borderId="0" xfId="12" applyNumberFormat="1" applyFont="1" applyFill="1" applyBorder="1" applyAlignment="1" applyProtection="1">
      <alignment horizontal="center" vertical="center"/>
      <protection locked="0"/>
    </xf>
    <xf numFmtId="174" fontId="1" fillId="16" borderId="20" xfId="22" applyNumberFormat="1" applyFont="1" applyFill="1" applyBorder="1" applyAlignment="1" applyProtection="1">
      <alignment horizontal="right" vertical="center"/>
    </xf>
    <xf numFmtId="0" fontId="2" fillId="0" borderId="0" xfId="30" applyAlignment="1">
      <alignment vertical="top"/>
    </xf>
    <xf numFmtId="3" fontId="8" fillId="17" borderId="20" xfId="33" applyNumberFormat="1" applyFont="1" applyFill="1" applyBorder="1" applyAlignment="1" applyProtection="1">
      <alignment vertical="center"/>
      <protection locked="0"/>
    </xf>
    <xf numFmtId="3" fontId="8" fillId="0" borderId="19" xfId="33" applyNumberFormat="1" applyFont="1" applyBorder="1"/>
    <xf numFmtId="3" fontId="8" fillId="17" borderId="19" xfId="33" applyNumberFormat="1" applyFont="1" applyFill="1" applyBorder="1" applyAlignment="1" applyProtection="1">
      <alignment vertical="center"/>
      <protection locked="0"/>
    </xf>
    <xf numFmtId="3" fontId="8" fillId="16" borderId="19" xfId="33" applyNumberFormat="1" applyFont="1" applyFill="1" applyBorder="1" applyAlignment="1">
      <alignment vertical="center"/>
    </xf>
    <xf numFmtId="3" fontId="8" fillId="17" borderId="19" xfId="33" applyNumberFormat="1" applyFont="1" applyFill="1" applyBorder="1" applyProtection="1">
      <protection locked="0"/>
    </xf>
    <xf numFmtId="9" fontId="8" fillId="17" borderId="20" xfId="33" applyNumberFormat="1" applyFont="1" applyFill="1" applyBorder="1" applyAlignment="1" applyProtection="1">
      <alignment horizontal="right"/>
      <protection locked="0"/>
    </xf>
    <xf numFmtId="9" fontId="8" fillId="0" borderId="19" xfId="33" applyNumberFormat="1" applyFont="1" applyBorder="1" applyAlignment="1">
      <alignment horizontal="right"/>
    </xf>
    <xf numFmtId="9" fontId="8" fillId="17" borderId="26" xfId="33" applyNumberFormat="1" applyFont="1" applyFill="1" applyBorder="1" applyAlignment="1" applyProtection="1">
      <alignment horizontal="right"/>
      <protection locked="0"/>
    </xf>
    <xf numFmtId="9" fontId="8" fillId="17" borderId="19" xfId="33" applyNumberFormat="1" applyFont="1" applyFill="1" applyBorder="1" applyAlignment="1" applyProtection="1">
      <alignment horizontal="right"/>
      <protection locked="0"/>
    </xf>
    <xf numFmtId="9" fontId="9" fillId="0" borderId="19" xfId="33" applyNumberFormat="1" applyFont="1" applyBorder="1" applyAlignment="1">
      <alignment horizontal="right"/>
    </xf>
    <xf numFmtId="0" fontId="9" fillId="0" borderId="16" xfId="33" applyFont="1" applyBorder="1" applyAlignment="1">
      <alignment vertical="center"/>
    </xf>
    <xf numFmtId="168" fontId="8" fillId="0" borderId="2" xfId="31" applyNumberFormat="1" applyFont="1" applyBorder="1" applyAlignment="1">
      <alignment vertical="center"/>
    </xf>
    <xf numFmtId="172" fontId="8" fillId="17" borderId="23" xfId="33" applyNumberFormat="1" applyFont="1" applyFill="1" applyBorder="1" applyAlignment="1" applyProtection="1">
      <alignment vertical="center"/>
      <protection locked="0"/>
    </xf>
    <xf numFmtId="10" fontId="2" fillId="17" borderId="0" xfId="30" applyNumberFormat="1" applyFill="1" applyAlignment="1" applyProtection="1">
      <alignment horizontal="right" vertical="center"/>
      <protection locked="0"/>
    </xf>
    <xf numFmtId="10" fontId="8" fillId="0" borderId="0" xfId="33" applyNumberFormat="1" applyFont="1" applyAlignment="1">
      <alignment horizontal="right" vertical="center"/>
    </xf>
    <xf numFmtId="10" fontId="5" fillId="17" borderId="0" xfId="33" applyNumberFormat="1" applyFont="1" applyFill="1" applyAlignment="1">
      <alignment horizontal="right"/>
    </xf>
    <xf numFmtId="168" fontId="9" fillId="17" borderId="0" xfId="31" applyNumberFormat="1" applyFont="1" applyFill="1" applyAlignment="1">
      <alignment vertical="center"/>
    </xf>
    <xf numFmtId="10" fontId="5" fillId="17" borderId="19" xfId="33" applyNumberFormat="1" applyFont="1" applyFill="1" applyBorder="1" applyAlignment="1">
      <alignment horizontal="right"/>
    </xf>
    <xf numFmtId="168" fontId="9" fillId="17" borderId="19" xfId="31" applyNumberFormat="1" applyFont="1" applyFill="1" applyBorder="1" applyAlignment="1">
      <alignment vertical="center"/>
    </xf>
    <xf numFmtId="10" fontId="5" fillId="17" borderId="20" xfId="33" applyNumberFormat="1" applyFont="1" applyFill="1" applyBorder="1" applyAlignment="1">
      <alignment horizontal="right"/>
    </xf>
    <xf numFmtId="42" fontId="9" fillId="17" borderId="19" xfId="31" applyNumberFormat="1" applyFont="1" applyFill="1" applyBorder="1" applyAlignment="1">
      <alignment vertical="center"/>
    </xf>
    <xf numFmtId="42" fontId="9" fillId="17" borderId="0" xfId="31" applyNumberFormat="1" applyFont="1" applyFill="1" applyAlignment="1">
      <alignment vertical="center"/>
    </xf>
    <xf numFmtId="3" fontId="1" fillId="16" borderId="0" xfId="42" applyNumberFormat="1" applyFont="1" applyFill="1" applyAlignment="1">
      <alignment vertical="center"/>
    </xf>
    <xf numFmtId="3" fontId="1" fillId="16" borderId="0" xfId="42" applyNumberFormat="1" applyFont="1" applyFill="1" applyAlignment="1">
      <alignment horizontal="right" vertical="center"/>
    </xf>
    <xf numFmtId="42" fontId="2" fillId="0" borderId="0" xfId="30" applyNumberFormat="1" applyAlignment="1">
      <alignment horizontal="left"/>
    </xf>
    <xf numFmtId="0" fontId="2" fillId="0" borderId="6" xfId="31" applyBorder="1" applyAlignment="1">
      <alignment vertical="top"/>
    </xf>
    <xf numFmtId="10" fontId="2" fillId="0" borderId="0" xfId="31" applyNumberFormat="1" applyAlignment="1">
      <alignment horizontal="right" vertical="top"/>
    </xf>
    <xf numFmtId="168" fontId="8" fillId="0" borderId="0" xfId="31" applyNumberFormat="1" applyFont="1" applyAlignment="1">
      <alignment vertical="top"/>
    </xf>
    <xf numFmtId="0" fontId="5" fillId="0" borderId="0" xfId="33" applyFont="1" applyAlignment="1">
      <alignment vertical="top"/>
    </xf>
    <xf numFmtId="10" fontId="44" fillId="0" borderId="2" xfId="22" applyNumberFormat="1" applyFont="1" applyFill="1" applyBorder="1" applyAlignment="1" applyProtection="1">
      <alignment vertical="center"/>
    </xf>
    <xf numFmtId="10" fontId="2" fillId="17" borderId="2" xfId="31" applyNumberFormat="1" applyFill="1" applyBorder="1" applyAlignment="1" applyProtection="1">
      <alignment horizontal="right" vertical="center"/>
      <protection locked="0"/>
    </xf>
    <xf numFmtId="0" fontId="49" fillId="0" borderId="0" xfId="31" applyFont="1" applyAlignment="1">
      <alignment vertical="center"/>
    </xf>
    <xf numFmtId="168" fontId="8" fillId="0" borderId="6" xfId="31" applyNumberFormat="1" applyFont="1" applyBorder="1" applyAlignment="1">
      <alignment vertical="top"/>
    </xf>
    <xf numFmtId="175" fontId="18" fillId="16" borderId="0" xfId="42" applyNumberFormat="1" applyFont="1" applyFill="1" applyAlignment="1">
      <alignment vertical="center"/>
    </xf>
    <xf numFmtId="175" fontId="5" fillId="16" borderId="0" xfId="42" applyNumberFormat="1" applyFont="1" applyFill="1" applyAlignment="1">
      <alignment horizontal="center" vertical="center"/>
    </xf>
    <xf numFmtId="3" fontId="5" fillId="0" borderId="0" xfId="33" applyNumberFormat="1" applyFont="1" applyAlignment="1">
      <alignment horizontal="right" vertical="center"/>
    </xf>
    <xf numFmtId="10" fontId="21" fillId="0" borderId="0" xfId="22" applyNumberFormat="1" applyFont="1" applyAlignment="1">
      <alignment vertical="center"/>
    </xf>
    <xf numFmtId="0" fontId="45" fillId="0" borderId="0" xfId="30" applyFont="1" applyAlignment="1">
      <alignment horizontal="center"/>
    </xf>
    <xf numFmtId="3" fontId="9" fillId="0" borderId="0" xfId="33" applyNumberFormat="1" applyFont="1"/>
    <xf numFmtId="10" fontId="2" fillId="0" borderId="20" xfId="31" applyNumberFormat="1" applyBorder="1" applyAlignment="1">
      <alignment horizontal="right" vertical="center"/>
    </xf>
    <xf numFmtId="10" fontId="2" fillId="0" borderId="19" xfId="31" applyNumberFormat="1" applyBorder="1" applyAlignment="1">
      <alignment horizontal="right" vertical="center"/>
    </xf>
    <xf numFmtId="10" fontId="2" fillId="0" borderId="22" xfId="31" applyNumberFormat="1" applyBorder="1" applyAlignment="1">
      <alignment horizontal="right" vertical="center"/>
    </xf>
    <xf numFmtId="173" fontId="2" fillId="0" borderId="0" xfId="31" applyNumberFormat="1" applyAlignment="1">
      <alignment horizontal="right" vertical="center"/>
    </xf>
    <xf numFmtId="10" fontId="44" fillId="0" borderId="0" xfId="33" applyNumberFormat="1" applyFont="1"/>
    <xf numFmtId="10" fontId="44" fillId="0" borderId="0" xfId="31" applyNumberFormat="1" applyFont="1" applyAlignment="1">
      <alignment horizontal="right" vertical="top"/>
    </xf>
    <xf numFmtId="10" fontId="5" fillId="17" borderId="28" xfId="33" applyNumberFormat="1" applyFont="1" applyFill="1" applyBorder="1" applyAlignment="1">
      <alignment horizontal="right"/>
    </xf>
    <xf numFmtId="0" fontId="47" fillId="0" borderId="0" xfId="33" applyFont="1" applyAlignment="1">
      <alignment horizontal="left" vertical="top" wrapText="1"/>
    </xf>
    <xf numFmtId="10" fontId="16" fillId="0" borderId="0" xfId="33" applyNumberFormat="1" applyFont="1" applyAlignment="1">
      <alignment horizontal="right" wrapText="1"/>
    </xf>
    <xf numFmtId="1" fontId="9" fillId="16" borderId="0" xfId="33" applyNumberFormat="1" applyFont="1" applyFill="1" applyAlignment="1">
      <alignment horizontal="left" vertical="center"/>
    </xf>
    <xf numFmtId="10" fontId="48" fillId="0" borderId="0" xfId="33" applyNumberFormat="1" applyFont="1" applyAlignment="1">
      <alignment horizontal="center"/>
    </xf>
  </cellXfs>
  <cellStyles count="43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Dezimal 2" xfId="9" xr:uid="{00000000-0005-0000-0000-000008000000}"/>
    <cellStyle name="Dezimal 2 2" xfId="10" xr:uid="{00000000-0005-0000-0000-000009000000}"/>
    <cellStyle name="Dezimal 2 2 2" xfId="11" xr:uid="{00000000-0005-0000-0000-00000A000000}"/>
    <cellStyle name="Dezimal_T00003 2" xfId="12" xr:uid="{00000000-0005-0000-0000-00000B000000}"/>
    <cellStyle name="Eingabe" xfId="13" builtinId="20" customBuiltin="1"/>
    <cellStyle name="Ergebnis" xfId="14" builtinId="25" customBuiltin="1"/>
    <cellStyle name="Erklärender Text" xfId="15" builtinId="53" customBuiltin="1"/>
    <cellStyle name="Euro" xfId="16" xr:uid="{00000000-0005-0000-0000-00000F000000}"/>
    <cellStyle name="graue hinterlegung" xfId="17" xr:uid="{00000000-0005-0000-0000-000010000000}"/>
    <cellStyle name="Gut" xfId="18" builtinId="26" customBuiltin="1"/>
    <cellStyle name="Komma" xfId="42" builtinId="3"/>
    <cellStyle name="Komma 2" xfId="19" xr:uid="{00000000-0005-0000-0000-000012000000}"/>
    <cellStyle name="Neutral" xfId="20" builtinId="28" customBuiltin="1"/>
    <cellStyle name="Notiz" xfId="21" builtinId="10" customBuiltin="1"/>
    <cellStyle name="Prozent" xfId="22" builtinId="5"/>
    <cellStyle name="Prozent 2" xfId="23" xr:uid="{00000000-0005-0000-0000-000016000000}"/>
    <cellStyle name="Prozent 3" xfId="24" xr:uid="{00000000-0005-0000-0000-000017000000}"/>
    <cellStyle name="Schlecht" xfId="25" builtinId="27" customBuiltin="1"/>
    <cellStyle name="Standard" xfId="0" builtinId="0"/>
    <cellStyle name="Standard 2" xfId="26" xr:uid="{00000000-0005-0000-0000-00001A000000}"/>
    <cellStyle name="Standard 2 2" xfId="27" xr:uid="{00000000-0005-0000-0000-00001B000000}"/>
    <cellStyle name="Standard 3" xfId="28" xr:uid="{00000000-0005-0000-0000-00001C000000}"/>
    <cellStyle name="Standard 3 2" xfId="29" xr:uid="{00000000-0005-0000-0000-00001D000000}"/>
    <cellStyle name="Standard 3 3" xfId="30" xr:uid="{00000000-0005-0000-0000-00001E000000}"/>
    <cellStyle name="Standard 4" xfId="31" xr:uid="{00000000-0005-0000-0000-00001F000000}"/>
    <cellStyle name="Standard 5" xfId="32" xr:uid="{00000000-0005-0000-0000-000020000000}"/>
    <cellStyle name="Standard_K.Schätzung 2" xfId="33" xr:uid="{00000000-0005-0000-0000-000021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22" fmlaLink="$E$42" horiz="1" max="10" min="1" page="0" val="6"/>
</file>

<file path=xl/ctrlProps/ctrlProp2.xml><?xml version="1.0" encoding="utf-8"?>
<formControlPr xmlns="http://schemas.microsoft.com/office/spreadsheetml/2009/9/main" objectType="Scroll" dx="22" fmlaLink="$E$43" horiz="1" max="10" min="1" page="0" val="4"/>
</file>

<file path=xl/ctrlProps/ctrlProp3.xml><?xml version="1.0" encoding="utf-8"?>
<formControlPr xmlns="http://schemas.microsoft.com/office/spreadsheetml/2009/9/main" objectType="Scroll" dx="22" fmlaLink="$E$44" horiz="1" max="10" min="1" page="0" val="6"/>
</file>

<file path=xl/ctrlProps/ctrlProp4.xml><?xml version="1.0" encoding="utf-8"?>
<formControlPr xmlns="http://schemas.microsoft.com/office/spreadsheetml/2009/9/main" objectType="Scroll" dx="22" fmlaLink="$E$45" horiz="1" max="5" min="1" page="0" val="2"/>
</file>

<file path=xl/ctrlProps/ctrlProp5.xml><?xml version="1.0" encoding="utf-8"?>
<formControlPr xmlns="http://schemas.microsoft.com/office/spreadsheetml/2009/9/main" objectType="Scroll" dx="22" fmlaLink="$E$46" horiz="1" max="5" min="1" page="0" val="2"/>
</file>

<file path=xl/ctrlProps/ctrlProp6.xml><?xml version="1.0" encoding="utf-8"?>
<formControlPr xmlns="http://schemas.microsoft.com/office/spreadsheetml/2009/9/main" objectType="Scroll" dx="22" fmlaLink="$E$48" horiz="1" max="5" page="0" val="0"/>
</file>

<file path=xl/ctrlProps/ctrlProp7.xml><?xml version="1.0" encoding="utf-8"?>
<formControlPr xmlns="http://schemas.microsoft.com/office/spreadsheetml/2009/9/main" objectType="Scroll" dx="22" fmlaLink="$E$49" horiz="1" max="3" page="0" val="0"/>
</file>

<file path=xl/ctrlProps/ctrlProp8.xml><?xml version="1.0" encoding="utf-8"?>
<formControlPr xmlns="http://schemas.microsoft.com/office/spreadsheetml/2009/9/main" objectType="Scroll" dx="22" fmlaLink="$E$50" horiz="1" max="3" page="0" val="2"/>
</file>

<file path=xl/ctrlProps/ctrlProp9.xml><?xml version="1.0" encoding="utf-8"?>
<formControlPr xmlns="http://schemas.microsoft.com/office/spreadsheetml/2009/9/main" objectType="Scroll" dx="22" fmlaLink="$E$51" horiz="1" max="5" page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41</xdr:row>
          <xdr:rowOff>28575</xdr:rowOff>
        </xdr:from>
        <xdr:to>
          <xdr:col>9</xdr:col>
          <xdr:colOff>0</xdr:colOff>
          <xdr:row>41</xdr:row>
          <xdr:rowOff>133350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42</xdr:row>
          <xdr:rowOff>28575</xdr:rowOff>
        </xdr:from>
        <xdr:to>
          <xdr:col>9</xdr:col>
          <xdr:colOff>0</xdr:colOff>
          <xdr:row>42</xdr:row>
          <xdr:rowOff>133350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43</xdr:row>
          <xdr:rowOff>28575</xdr:rowOff>
        </xdr:from>
        <xdr:to>
          <xdr:col>9</xdr:col>
          <xdr:colOff>0</xdr:colOff>
          <xdr:row>43</xdr:row>
          <xdr:rowOff>133350</xdr:rowOff>
        </xdr:to>
        <xdr:sp macro="" textlink="">
          <xdr:nvSpPr>
            <xdr:cNvPr id="2051" name="Scroll Bar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44</xdr:row>
          <xdr:rowOff>28575</xdr:rowOff>
        </xdr:from>
        <xdr:to>
          <xdr:col>9</xdr:col>
          <xdr:colOff>0</xdr:colOff>
          <xdr:row>44</xdr:row>
          <xdr:rowOff>133350</xdr:rowOff>
        </xdr:to>
        <xdr:sp macro="" textlink="">
          <xdr:nvSpPr>
            <xdr:cNvPr id="2052" name="Scroll Bar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45</xdr:row>
          <xdr:rowOff>28575</xdr:rowOff>
        </xdr:from>
        <xdr:to>
          <xdr:col>9</xdr:col>
          <xdr:colOff>0</xdr:colOff>
          <xdr:row>45</xdr:row>
          <xdr:rowOff>133350</xdr:rowOff>
        </xdr:to>
        <xdr:sp macro="" textlink="">
          <xdr:nvSpPr>
            <xdr:cNvPr id="2053" name="Scroll Bar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47</xdr:row>
          <xdr:rowOff>28575</xdr:rowOff>
        </xdr:from>
        <xdr:to>
          <xdr:col>9</xdr:col>
          <xdr:colOff>0</xdr:colOff>
          <xdr:row>47</xdr:row>
          <xdr:rowOff>133350</xdr:rowOff>
        </xdr:to>
        <xdr:sp macro="" textlink="">
          <xdr:nvSpPr>
            <xdr:cNvPr id="2054" name="Scroll Bar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48</xdr:row>
          <xdr:rowOff>28575</xdr:rowOff>
        </xdr:from>
        <xdr:to>
          <xdr:col>9</xdr:col>
          <xdr:colOff>0</xdr:colOff>
          <xdr:row>48</xdr:row>
          <xdr:rowOff>133350</xdr:rowOff>
        </xdr:to>
        <xdr:sp macro="" textlink="">
          <xdr:nvSpPr>
            <xdr:cNvPr id="2055" name="Scroll Bar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49</xdr:row>
          <xdr:rowOff>28575</xdr:rowOff>
        </xdr:from>
        <xdr:to>
          <xdr:col>9</xdr:col>
          <xdr:colOff>0</xdr:colOff>
          <xdr:row>49</xdr:row>
          <xdr:rowOff>133350</xdr:rowOff>
        </xdr:to>
        <xdr:sp macro="" textlink="">
          <xdr:nvSpPr>
            <xdr:cNvPr id="2056" name="Scroll Bar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50</xdr:row>
          <xdr:rowOff>28575</xdr:rowOff>
        </xdr:from>
        <xdr:to>
          <xdr:col>9</xdr:col>
          <xdr:colOff>0</xdr:colOff>
          <xdr:row>50</xdr:row>
          <xdr:rowOff>133350</xdr:rowOff>
        </xdr:to>
        <xdr:sp macro="" textlink="">
          <xdr:nvSpPr>
            <xdr:cNvPr id="2057" name="Scroll Bar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6350</xdr:colOff>
      <xdr:row>36</xdr:row>
      <xdr:rowOff>0</xdr:rowOff>
    </xdr:from>
    <xdr:to>
      <xdr:col>8</xdr:col>
      <xdr:colOff>606432</xdr:colOff>
      <xdr:row>56</xdr:row>
      <xdr:rowOff>80171</xdr:rowOff>
    </xdr:to>
    <xdr:grpSp>
      <xdr:nvGrpSpPr>
        <xdr:cNvPr id="21" name="Gruppier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4435475" y="4638675"/>
          <a:ext cx="3181357" cy="2956721"/>
          <a:chOff x="4483093" y="4726781"/>
          <a:chExt cx="3178182" cy="3007521"/>
        </a:xfrm>
      </xdr:grpSpPr>
      <xdr:grpSp>
        <xdr:nvGrpSpPr>
          <xdr:cNvPr id="22" name="Gruppieren 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GrpSpPr>
            <a:grpSpLocks/>
          </xdr:cNvGrpSpPr>
        </xdr:nvGrpSpPr>
        <xdr:grpSpPr bwMode="auto">
          <a:xfrm>
            <a:off x="4483093" y="4826271"/>
            <a:ext cx="1285378" cy="2908031"/>
            <a:chOff x="4881355" y="5456406"/>
            <a:chExt cx="697897" cy="2697513"/>
          </a:xfrm>
        </xdr:grpSpPr>
        <xdr:cxnSp macro="">
          <xdr:nvCxnSpPr>
            <xdr:cNvPr id="25" name="Gerade Verbindung 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CxnSpPr/>
          </xdr:nvCxnSpPr>
          <xdr:spPr>
            <a:xfrm flipH="1">
              <a:off x="5576505" y="5456406"/>
              <a:ext cx="2690" cy="2697513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" name="Gerade Verbindung mit Pfeil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CxnSpPr/>
          </xdr:nvCxnSpPr>
          <xdr:spPr>
            <a:xfrm flipH="1">
              <a:off x="4881355" y="8147946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23" name="Gerader Verbinder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CxnSpPr/>
        </xdr:nvCxnSpPr>
        <xdr:spPr>
          <a:xfrm>
            <a:off x="5766594" y="4829969"/>
            <a:ext cx="1894681" cy="238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Gerader Verbinder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CxnSpPr/>
        </xdr:nvCxnSpPr>
        <xdr:spPr>
          <a:xfrm flipH="1" flipV="1">
            <a:off x="7658894" y="4726781"/>
            <a:ext cx="2381" cy="11033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686804</xdr:colOff>
      <xdr:row>40</xdr:row>
      <xdr:rowOff>130342</xdr:rowOff>
    </xdr:from>
    <xdr:to>
      <xdr:col>8</xdr:col>
      <xdr:colOff>396044</xdr:colOff>
      <xdr:row>52</xdr:row>
      <xdr:rowOff>57509</xdr:rowOff>
    </xdr:to>
    <xdr:grpSp>
      <xdr:nvGrpSpPr>
        <xdr:cNvPr id="2074" name="Gruppieren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GrpSpPr/>
      </xdr:nvGrpSpPr>
      <xdr:grpSpPr>
        <a:xfrm>
          <a:off x="6716129" y="5369092"/>
          <a:ext cx="690315" cy="1660717"/>
          <a:chOff x="6707401" y="5353553"/>
          <a:chExt cx="690426" cy="1659004"/>
        </a:xfrm>
      </xdr:grpSpPr>
      <xdr:cxnSp macro="">
        <xdr:nvCxnSpPr>
          <xdr:cNvPr id="2" name="Verbinder: gewinkelt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CxnSpPr/>
        </xdr:nvCxnSpPr>
        <xdr:spPr>
          <a:xfrm rot="16200000" flipV="1">
            <a:off x="6350280" y="5710674"/>
            <a:ext cx="874585" cy="160343"/>
          </a:xfrm>
          <a:prstGeom prst="bentConnector3">
            <a:avLst>
              <a:gd name="adj1" fmla="val 40153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Verbinder: gewinkelt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 rot="5400000" flipH="1" flipV="1">
            <a:off x="6885383" y="5705670"/>
            <a:ext cx="854429" cy="170458"/>
          </a:xfrm>
          <a:prstGeom prst="bentConnector3">
            <a:avLst>
              <a:gd name="adj1" fmla="val 3992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Verbinder: gewinkelt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CxnSpPr/>
        </xdr:nvCxnSpPr>
        <xdr:spPr>
          <a:xfrm rot="5400000" flipH="1" flipV="1">
            <a:off x="7031192" y="6439353"/>
            <a:ext cx="527706" cy="95253"/>
          </a:xfrm>
          <a:prstGeom prst="bentConnector3">
            <a:avLst>
              <a:gd name="adj1" fmla="val 63623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9" name="Verbinder: gewinkelt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CxnSpPr/>
        </xdr:nvCxnSpPr>
        <xdr:spPr>
          <a:xfrm rot="16200000" flipV="1">
            <a:off x="6558773" y="6421807"/>
            <a:ext cx="502640" cy="125330"/>
          </a:xfrm>
          <a:prstGeom prst="bentConnector3">
            <a:avLst>
              <a:gd name="adj1" fmla="val 62872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48" name="Verbinder: gewinkelt 2047">
            <a:extLst>
              <a:ext uri="{FF2B5EF4-FFF2-40B4-BE49-F238E27FC236}">
                <a16:creationId xmlns:a16="http://schemas.microsoft.com/office/drawing/2014/main" id="{00000000-0008-0000-0000-000000080000}"/>
              </a:ext>
            </a:extLst>
          </xdr:cNvPr>
          <xdr:cNvCxnSpPr/>
        </xdr:nvCxnSpPr>
        <xdr:spPr>
          <a:xfrm rot="5400000" flipH="1" flipV="1">
            <a:off x="6595568" y="6133697"/>
            <a:ext cx="422426" cy="120406"/>
          </a:xfrm>
          <a:prstGeom prst="bentConnector3">
            <a:avLst>
              <a:gd name="adj1" fmla="val 4064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59" name="Verbinder: gewinkelt 2058">
            <a:extLst>
              <a:ext uri="{FF2B5EF4-FFF2-40B4-BE49-F238E27FC236}">
                <a16:creationId xmlns:a16="http://schemas.microsoft.com/office/drawing/2014/main" id="{00000000-0008-0000-0000-00000B080000}"/>
              </a:ext>
            </a:extLst>
          </xdr:cNvPr>
          <xdr:cNvCxnSpPr/>
        </xdr:nvCxnSpPr>
        <xdr:spPr>
          <a:xfrm rot="16200000" flipV="1">
            <a:off x="7070067" y="6139133"/>
            <a:ext cx="427726" cy="111424"/>
          </a:xfrm>
          <a:prstGeom prst="bentConnector3">
            <a:avLst>
              <a:gd name="adj1" fmla="val 42437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62" name="Verbinder: gewinkelt 2061">
            <a:extLst>
              <a:ext uri="{FF2B5EF4-FFF2-40B4-BE49-F238E27FC236}">
                <a16:creationId xmlns:a16="http://schemas.microsoft.com/office/drawing/2014/main" id="{00000000-0008-0000-0000-00000E080000}"/>
              </a:ext>
            </a:extLst>
          </xdr:cNvPr>
          <xdr:cNvCxnSpPr/>
        </xdr:nvCxnSpPr>
        <xdr:spPr>
          <a:xfrm rot="5400000" flipH="1" flipV="1">
            <a:off x="6570406" y="6678329"/>
            <a:ext cx="487127" cy="120411"/>
          </a:xfrm>
          <a:prstGeom prst="bentConnector3">
            <a:avLst>
              <a:gd name="adj1" fmla="val 5000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71" name="Verbinder: gewinkelt 2070">
            <a:extLst>
              <a:ext uri="{FF2B5EF4-FFF2-40B4-BE49-F238E27FC236}">
                <a16:creationId xmlns:a16="http://schemas.microsoft.com/office/drawing/2014/main" id="{00000000-0008-0000-0000-000017080000}"/>
              </a:ext>
            </a:extLst>
          </xdr:cNvPr>
          <xdr:cNvCxnSpPr/>
        </xdr:nvCxnSpPr>
        <xdr:spPr>
          <a:xfrm rot="16200000" flipV="1">
            <a:off x="7050297" y="6705241"/>
            <a:ext cx="503209" cy="111424"/>
          </a:xfrm>
          <a:prstGeom prst="bentConnector3">
            <a:avLst>
              <a:gd name="adj1" fmla="val 53571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F99F4-633C-417B-A263-81074CA9BF4B}">
  <dimension ref="A1:U88"/>
  <sheetViews>
    <sheetView showGridLines="0" tabSelected="1" zoomScaleNormal="100" zoomScaleSheetLayoutView="85" zoomScalePageLayoutView="145" workbookViewId="0">
      <selection activeCell="E12" sqref="E12"/>
    </sheetView>
  </sheetViews>
  <sheetFormatPr baseColWidth="10" defaultColWidth="2.28515625" defaultRowHeight="15" x14ac:dyDescent="0.25"/>
  <cols>
    <col min="1" max="1" width="1.5703125" style="1" customWidth="1"/>
    <col min="2" max="2" width="3.28515625" style="5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6" customWidth="1" collapsed="1"/>
    <col min="9" max="9" width="15.7109375" style="7" customWidth="1"/>
    <col min="10" max="10" width="2.7109375" style="7" customWidth="1"/>
    <col min="13" max="16384" width="2.28515625" style="1"/>
  </cols>
  <sheetData>
    <row r="1" spans="1:12" ht="5.0999999999999996" customHeight="1" x14ac:dyDescent="0.25"/>
    <row r="2" spans="1:12" s="30" customFormat="1" ht="35.1" customHeight="1" x14ac:dyDescent="0.25">
      <c r="A2" s="70" t="s">
        <v>49</v>
      </c>
      <c r="E2" s="31"/>
      <c r="F2" s="31"/>
      <c r="G2" s="31"/>
      <c r="H2" s="210" t="s">
        <v>65</v>
      </c>
      <c r="I2" s="210"/>
      <c r="J2" s="34"/>
      <c r="K2" s="32"/>
      <c r="L2" s="32"/>
    </row>
    <row r="3" spans="1:12" s="8" customFormat="1" ht="6" customHeight="1" x14ac:dyDescent="0.25">
      <c r="A3" s="55"/>
      <c r="B3" s="55"/>
      <c r="C3" s="55"/>
      <c r="D3" s="55"/>
      <c r="E3" s="55"/>
      <c r="F3" s="55"/>
      <c r="G3" s="55"/>
      <c r="H3" s="55"/>
      <c r="I3" s="56"/>
      <c r="J3" s="2"/>
    </row>
    <row r="4" spans="1:12" s="8" customFormat="1" ht="6" customHeight="1" x14ac:dyDescent="0.25">
      <c r="I4" s="2"/>
      <c r="J4" s="2"/>
    </row>
    <row r="5" spans="1:12" s="8" customFormat="1" ht="12.95" customHeight="1" x14ac:dyDescent="0.25">
      <c r="D5" s="53" t="s">
        <v>30</v>
      </c>
      <c r="E5" s="23" t="s">
        <v>27</v>
      </c>
      <c r="F5" s="23"/>
      <c r="G5" s="23"/>
      <c r="H5" s="10" t="s">
        <v>16</v>
      </c>
      <c r="I5" s="59" t="s">
        <v>28</v>
      </c>
      <c r="J5" s="23"/>
    </row>
    <row r="6" spans="1:12" s="8" customFormat="1" ht="6" customHeight="1" x14ac:dyDescent="0.25">
      <c r="E6" s="52"/>
      <c r="I6" s="2"/>
      <c r="J6" s="2"/>
    </row>
    <row r="7" spans="1:12" s="9" customFormat="1" ht="12.95" customHeight="1" x14ac:dyDescent="0.2">
      <c r="A7" s="211">
        <v>1</v>
      </c>
      <c r="B7" s="211"/>
      <c r="C7" s="58" t="s">
        <v>0</v>
      </c>
      <c r="D7" s="118">
        <f>E7/$E$32</f>
        <v>2E-3</v>
      </c>
      <c r="E7" s="163">
        <v>70000</v>
      </c>
      <c r="F7" s="54"/>
      <c r="G7" s="54"/>
      <c r="H7" s="168">
        <v>1</v>
      </c>
      <c r="I7" s="155">
        <f>E7*H7</f>
        <v>70000</v>
      </c>
      <c r="J7" s="27"/>
    </row>
    <row r="8" spans="1:12" ht="4.1500000000000004" customHeight="1" x14ac:dyDescent="0.25">
      <c r="B8" s="4"/>
      <c r="D8" s="119"/>
      <c r="E8" s="164"/>
      <c r="H8" s="169"/>
      <c r="I8" s="35"/>
      <c r="J8" s="35"/>
    </row>
    <row r="9" spans="1:12" s="9" customFormat="1" ht="12.95" customHeight="1" x14ac:dyDescent="0.2">
      <c r="A9" s="211">
        <v>2</v>
      </c>
      <c r="B9" s="211"/>
      <c r="C9" s="58" t="s">
        <v>1</v>
      </c>
      <c r="D9" s="118">
        <f>E9/$E$32</f>
        <v>0.25800000000000001</v>
      </c>
      <c r="E9" s="165">
        <v>9000000</v>
      </c>
      <c r="F9" s="54"/>
      <c r="G9" s="54"/>
      <c r="H9" s="170">
        <v>1</v>
      </c>
      <c r="I9" s="156">
        <f>E9*H9</f>
        <v>9000000</v>
      </c>
      <c r="J9" s="27"/>
    </row>
    <row r="10" spans="1:12" ht="4.1500000000000004" customHeight="1" x14ac:dyDescent="0.25">
      <c r="D10" s="119"/>
      <c r="E10" s="164"/>
      <c r="H10" s="169"/>
      <c r="I10" s="27"/>
      <c r="J10" s="27"/>
    </row>
    <row r="11" spans="1:12" s="9" customFormat="1" ht="12.95" customHeight="1" x14ac:dyDescent="0.2">
      <c r="A11" s="211">
        <v>3</v>
      </c>
      <c r="B11" s="211"/>
      <c r="C11" s="58" t="s">
        <v>7</v>
      </c>
      <c r="D11" s="118">
        <f>E11/$E$32</f>
        <v>0.215</v>
      </c>
      <c r="E11" s="165">
        <v>7500000</v>
      </c>
      <c r="F11" s="54"/>
      <c r="G11" s="54"/>
      <c r="H11" s="171">
        <v>1</v>
      </c>
      <c r="I11" s="155">
        <f>E11*H11</f>
        <v>7500000</v>
      </c>
      <c r="J11" s="27"/>
    </row>
    <row r="12" spans="1:12" ht="4.1500000000000004" customHeight="1" x14ac:dyDescent="0.25">
      <c r="D12" s="119"/>
      <c r="E12" s="164"/>
      <c r="H12" s="172"/>
      <c r="I12" s="27"/>
      <c r="J12" s="201"/>
    </row>
    <row r="13" spans="1:12" s="8" customFormat="1" ht="12.75" customHeight="1" x14ac:dyDescent="0.2">
      <c r="A13" s="211">
        <v>4</v>
      </c>
      <c r="B13" s="211"/>
      <c r="C13" s="58" t="s">
        <v>2</v>
      </c>
      <c r="D13" s="118">
        <f>E13/$E$32</f>
        <v>0.186</v>
      </c>
      <c r="E13" s="165">
        <v>6500000</v>
      </c>
      <c r="F13" s="54"/>
      <c r="G13" s="54"/>
      <c r="H13" s="171">
        <v>1</v>
      </c>
      <c r="I13" s="155">
        <f>E13*H13</f>
        <v>6500000</v>
      </c>
      <c r="J13" s="27"/>
    </row>
    <row r="14" spans="1:12" ht="4.1500000000000004" customHeight="1" x14ac:dyDescent="0.25">
      <c r="B14" s="4"/>
      <c r="D14" s="119"/>
      <c r="E14" s="164"/>
      <c r="H14" s="169"/>
      <c r="I14" s="26"/>
      <c r="J14" s="26"/>
    </row>
    <row r="15" spans="1:12" s="9" customFormat="1" ht="12.95" customHeight="1" x14ac:dyDescent="0.2">
      <c r="A15" s="211">
        <v>5</v>
      </c>
      <c r="B15" s="211"/>
      <c r="C15" s="58" t="s">
        <v>8</v>
      </c>
      <c r="D15" s="118">
        <f>E15/$E$32</f>
        <v>4.7E-2</v>
      </c>
      <c r="E15" s="166">
        <f>SUBTOTAL(9,E16:E18)</f>
        <v>1650000</v>
      </c>
      <c r="F15" s="54"/>
      <c r="G15" s="54"/>
      <c r="H15" s="169"/>
      <c r="I15" s="114"/>
      <c r="J15" s="27"/>
    </row>
    <row r="16" spans="1:12" ht="12.95" customHeight="1" x14ac:dyDescent="0.2">
      <c r="A16" s="151">
        <v>5</v>
      </c>
      <c r="B16" s="140" t="s">
        <v>17</v>
      </c>
      <c r="C16" s="141" t="s">
        <v>53</v>
      </c>
      <c r="D16" s="79"/>
      <c r="E16" s="167">
        <v>600000</v>
      </c>
      <c r="F16" s="54"/>
      <c r="G16" s="54"/>
      <c r="H16" s="170">
        <v>1</v>
      </c>
      <c r="I16" s="157">
        <f>H16*E16</f>
        <v>600000</v>
      </c>
      <c r="J16" s="1"/>
      <c r="K16" s="1"/>
      <c r="L16" s="1"/>
    </row>
    <row r="17" spans="1:12" ht="12.95" customHeight="1" x14ac:dyDescent="0.2">
      <c r="A17" s="152">
        <v>5</v>
      </c>
      <c r="B17" s="142" t="s">
        <v>18</v>
      </c>
      <c r="C17" s="143" t="s">
        <v>54</v>
      </c>
      <c r="D17" s="80"/>
      <c r="E17" s="167">
        <v>1000000</v>
      </c>
      <c r="F17" s="54"/>
      <c r="G17" s="54"/>
      <c r="H17" s="170">
        <v>0.6</v>
      </c>
      <c r="I17" s="157">
        <f>H17*E17</f>
        <v>600000</v>
      </c>
      <c r="J17" s="1"/>
      <c r="K17" s="1"/>
      <c r="L17" s="1"/>
    </row>
    <row r="18" spans="1:12" ht="12.95" customHeight="1" x14ac:dyDescent="0.2">
      <c r="A18" s="152">
        <v>5</v>
      </c>
      <c r="B18" s="142" t="s">
        <v>19</v>
      </c>
      <c r="C18" s="144" t="s">
        <v>29</v>
      </c>
      <c r="D18" s="81"/>
      <c r="E18" s="167">
        <v>50000</v>
      </c>
      <c r="F18" s="54"/>
      <c r="G18" s="54"/>
      <c r="H18" s="170">
        <v>1</v>
      </c>
      <c r="I18" s="157">
        <f>E18*H18</f>
        <v>50000</v>
      </c>
      <c r="J18" s="1"/>
      <c r="K18" s="1"/>
      <c r="L18" s="1"/>
    </row>
    <row r="19" spans="1:12" ht="4.1500000000000004" customHeight="1" x14ac:dyDescent="0.25">
      <c r="D19" s="119"/>
      <c r="E19" s="164"/>
      <c r="H19" s="169"/>
      <c r="I19" s="27"/>
      <c r="J19" s="27"/>
    </row>
    <row r="20" spans="1:12" s="8" customFormat="1" ht="12.95" customHeight="1" x14ac:dyDescent="0.2">
      <c r="A20" s="211">
        <v>6</v>
      </c>
      <c r="B20" s="211"/>
      <c r="C20" s="58" t="s">
        <v>3</v>
      </c>
      <c r="D20" s="118">
        <f>E20/$E$32</f>
        <v>1.4E-2</v>
      </c>
      <c r="E20" s="165">
        <v>500000</v>
      </c>
      <c r="F20" s="54"/>
      <c r="G20" s="54"/>
      <c r="H20" s="171">
        <v>1</v>
      </c>
      <c r="I20" s="155">
        <f>E20*H20</f>
        <v>500000</v>
      </c>
      <c r="J20" s="27"/>
    </row>
    <row r="21" spans="1:12" ht="4.1500000000000004" customHeight="1" x14ac:dyDescent="0.25">
      <c r="B21" s="11"/>
      <c r="D21" s="120"/>
      <c r="E21" s="164"/>
      <c r="H21" s="169"/>
      <c r="I21" s="27"/>
      <c r="J21" s="27"/>
    </row>
    <row r="22" spans="1:12" s="9" customFormat="1" ht="12.95" customHeight="1" x14ac:dyDescent="0.2">
      <c r="A22" s="211">
        <v>7</v>
      </c>
      <c r="B22" s="211"/>
      <c r="C22" s="58" t="s">
        <v>11</v>
      </c>
      <c r="D22" s="118">
        <f>E22/$E$32</f>
        <v>0.214</v>
      </c>
      <c r="E22" s="166">
        <f>SUBTOTAL(9,E23:E26)</f>
        <v>7450000</v>
      </c>
      <c r="F22" s="54"/>
      <c r="G22" s="54"/>
      <c r="H22" s="169"/>
      <c r="I22" s="114"/>
      <c r="J22" s="27"/>
    </row>
    <row r="23" spans="1:12" ht="12.95" customHeight="1" x14ac:dyDescent="0.2">
      <c r="A23" s="152">
        <v>7</v>
      </c>
      <c r="B23" s="140" t="s">
        <v>17</v>
      </c>
      <c r="C23" s="141" t="s">
        <v>45</v>
      </c>
      <c r="D23" s="79"/>
      <c r="E23" s="167">
        <v>650000</v>
      </c>
      <c r="F23" s="79"/>
      <c r="G23" s="79"/>
      <c r="H23" s="170">
        <v>0</v>
      </c>
      <c r="I23" s="158">
        <f>E23*H23</f>
        <v>0</v>
      </c>
      <c r="J23" s="27"/>
      <c r="K23" s="1"/>
      <c r="L23" s="1"/>
    </row>
    <row r="24" spans="1:12" ht="12.95" customHeight="1" x14ac:dyDescent="0.2">
      <c r="A24" s="152">
        <v>7</v>
      </c>
      <c r="B24" s="142" t="s">
        <v>18</v>
      </c>
      <c r="C24" s="144" t="s">
        <v>46</v>
      </c>
      <c r="D24" s="80"/>
      <c r="E24" s="167">
        <v>900000</v>
      </c>
      <c r="F24" s="80"/>
      <c r="G24" s="80"/>
      <c r="H24" s="170">
        <v>0</v>
      </c>
      <c r="I24" s="158">
        <f>E24*H24</f>
        <v>0</v>
      </c>
      <c r="J24" s="27"/>
      <c r="K24" s="1"/>
      <c r="L24" s="1"/>
    </row>
    <row r="25" spans="1:12" ht="12.95" customHeight="1" x14ac:dyDescent="0.2">
      <c r="A25" s="152">
        <v>7</v>
      </c>
      <c r="B25" s="142" t="s">
        <v>19</v>
      </c>
      <c r="C25" s="144" t="s">
        <v>47</v>
      </c>
      <c r="D25" s="81"/>
      <c r="E25" s="167">
        <v>400000</v>
      </c>
      <c r="F25" s="81"/>
      <c r="G25" s="81"/>
      <c r="H25" s="170">
        <v>0</v>
      </c>
      <c r="I25" s="158">
        <f>E25*H25</f>
        <v>0</v>
      </c>
      <c r="J25" s="27"/>
      <c r="K25" s="1"/>
      <c r="L25" s="1"/>
    </row>
    <row r="26" spans="1:12" ht="12.95" customHeight="1" x14ac:dyDescent="0.2">
      <c r="A26" s="152">
        <v>7</v>
      </c>
      <c r="B26" s="142" t="s">
        <v>20</v>
      </c>
      <c r="C26" s="144" t="s">
        <v>48</v>
      </c>
      <c r="D26" s="81"/>
      <c r="E26" s="167">
        <v>5500000</v>
      </c>
      <c r="F26" s="81"/>
      <c r="G26" s="81"/>
      <c r="H26" s="170">
        <v>1</v>
      </c>
      <c r="I26" s="158">
        <f>E26*H26</f>
        <v>5500000</v>
      </c>
      <c r="J26" s="27"/>
      <c r="K26" s="1"/>
      <c r="L26" s="1"/>
    </row>
    <row r="27" spans="1:12" ht="4.1500000000000004" customHeight="1" x14ac:dyDescent="0.25">
      <c r="D27" s="120"/>
      <c r="E27" s="164"/>
      <c r="H27" s="169"/>
      <c r="I27" s="27"/>
      <c r="J27" s="27"/>
    </row>
    <row r="28" spans="1:12" s="9" customFormat="1" ht="12.95" customHeight="1" x14ac:dyDescent="0.2">
      <c r="A28" s="211">
        <v>8</v>
      </c>
      <c r="B28" s="211"/>
      <c r="C28" s="58" t="s">
        <v>58</v>
      </c>
      <c r="D28" s="118">
        <f>E28/$E$32</f>
        <v>6.0000000000000001E-3</v>
      </c>
      <c r="E28" s="165">
        <v>200000</v>
      </c>
      <c r="F28" s="54"/>
      <c r="G28" s="54"/>
      <c r="H28" s="171">
        <v>0</v>
      </c>
      <c r="I28" s="155">
        <f>E28*H28</f>
        <v>0</v>
      </c>
      <c r="J28" s="27"/>
    </row>
    <row r="29" spans="1:12" ht="4.1500000000000004" customHeight="1" x14ac:dyDescent="0.25">
      <c r="D29" s="120"/>
      <c r="E29" s="164"/>
      <c r="H29" s="172"/>
      <c r="I29" s="27"/>
      <c r="J29" s="201"/>
    </row>
    <row r="30" spans="1:12" s="9" customFormat="1" ht="12.95" customHeight="1" x14ac:dyDescent="0.2">
      <c r="A30" s="211">
        <v>9</v>
      </c>
      <c r="B30" s="211"/>
      <c r="C30" s="58" t="s">
        <v>9</v>
      </c>
      <c r="D30" s="118">
        <f>E30/$E$32</f>
        <v>5.7000000000000002E-2</v>
      </c>
      <c r="E30" s="165">
        <v>2000000</v>
      </c>
      <c r="F30" s="54"/>
      <c r="G30" s="54"/>
      <c r="H30" s="171">
        <v>0.4</v>
      </c>
      <c r="I30" s="155">
        <f>E30*H30</f>
        <v>800000</v>
      </c>
      <c r="J30" s="27"/>
    </row>
    <row r="31" spans="1:12" ht="9.9499999999999993" customHeight="1" x14ac:dyDescent="0.2">
      <c r="D31" s="25"/>
      <c r="H31" s="177"/>
      <c r="J31" s="1"/>
      <c r="K31" s="1"/>
      <c r="L31" s="1"/>
    </row>
    <row r="32" spans="1:12" s="71" customFormat="1" ht="12.95" customHeight="1" x14ac:dyDescent="0.25">
      <c r="A32" s="124" t="s">
        <v>12</v>
      </c>
      <c r="B32" s="124"/>
      <c r="C32" s="73"/>
      <c r="D32" s="75">
        <f>SUM(D7:D30)</f>
        <v>1</v>
      </c>
      <c r="E32" s="186">
        <f>SUBTOTAL(9,E7:E30)</f>
        <v>34870000</v>
      </c>
      <c r="F32" s="196"/>
      <c r="G32" s="196"/>
      <c r="H32" s="197"/>
      <c r="I32" s="185">
        <f>SUBTOTAL(9,I7:I30)</f>
        <v>31120000</v>
      </c>
      <c r="J32" s="3"/>
      <c r="K32" s="76"/>
      <c r="L32" s="76"/>
    </row>
    <row r="33" spans="1:21" ht="4.1500000000000004" customHeight="1" x14ac:dyDescent="0.25">
      <c r="B33" s="24"/>
      <c r="D33" s="25"/>
      <c r="J33" s="1"/>
      <c r="K33" s="1"/>
      <c r="L33" s="1"/>
    </row>
    <row r="34" spans="1:21" s="8" customFormat="1" ht="12.95" customHeight="1" x14ac:dyDescent="0.2">
      <c r="A34" s="150"/>
      <c r="B34" s="57" t="s">
        <v>63</v>
      </c>
      <c r="C34" s="58"/>
      <c r="D34" s="118"/>
      <c r="E34" s="165">
        <v>110000</v>
      </c>
      <c r="F34" s="173"/>
      <c r="G34" s="173"/>
      <c r="H34" s="171">
        <v>1</v>
      </c>
      <c r="I34" s="155">
        <f>E34*H34</f>
        <v>110000</v>
      </c>
    </row>
    <row r="35" spans="1:21" ht="9.9499999999999993" customHeight="1" x14ac:dyDescent="0.2">
      <c r="J35" s="1"/>
      <c r="K35" s="1"/>
      <c r="L35" s="1"/>
    </row>
    <row r="36" spans="1:21" s="72" customFormat="1" ht="12.95" customHeight="1" x14ac:dyDescent="0.25">
      <c r="A36" s="103" t="s">
        <v>21</v>
      </c>
      <c r="B36" s="104"/>
      <c r="C36" s="104"/>
      <c r="D36" s="104"/>
      <c r="E36" s="104"/>
      <c r="F36" s="104"/>
      <c r="G36" s="104"/>
      <c r="H36" s="105"/>
      <c r="I36" s="154">
        <f>I32+I34</f>
        <v>31230000</v>
      </c>
      <c r="J36" s="74"/>
    </row>
    <row r="37" spans="1:21" ht="15" customHeight="1" x14ac:dyDescent="0.2">
      <c r="J37" s="1"/>
      <c r="K37" s="1"/>
      <c r="L37" s="1"/>
    </row>
    <row r="38" spans="1:21" ht="12.75" customHeight="1" x14ac:dyDescent="0.25">
      <c r="A38" s="83" t="s">
        <v>57</v>
      </c>
      <c r="B38" s="83"/>
      <c r="C38" s="84"/>
      <c r="D38" s="84"/>
      <c r="E38" s="84"/>
      <c r="F38" s="84"/>
      <c r="G38" s="84"/>
      <c r="H38" s="83"/>
      <c r="I38" s="128"/>
      <c r="J38" s="85"/>
    </row>
    <row r="39" spans="1:21" ht="6.75" customHeight="1" x14ac:dyDescent="0.25">
      <c r="A39" s="82"/>
      <c r="B39" s="82"/>
      <c r="C39" s="82"/>
      <c r="D39" s="82"/>
      <c r="E39" s="82"/>
      <c r="F39" s="82"/>
      <c r="G39" s="82"/>
      <c r="I39" s="99"/>
    </row>
    <row r="40" spans="1:21" ht="12.75" customHeight="1" x14ac:dyDescent="0.25">
      <c r="A40" s="85" t="s">
        <v>31</v>
      </c>
      <c r="B40" s="82"/>
      <c r="C40" s="82"/>
      <c r="D40" s="82"/>
      <c r="E40" s="82"/>
      <c r="F40" s="82"/>
      <c r="G40" s="82"/>
      <c r="I40" s="99"/>
    </row>
    <row r="41" spans="1:21" ht="12.75" customHeight="1" x14ac:dyDescent="0.25">
      <c r="A41" s="12"/>
      <c r="B41" s="12"/>
      <c r="E41" s="86" t="s">
        <v>5</v>
      </c>
      <c r="F41" s="87" t="s">
        <v>4</v>
      </c>
      <c r="G41" s="87"/>
      <c r="H41" s="212" t="s">
        <v>64</v>
      </c>
      <c r="I41" s="212"/>
      <c r="J41" s="33"/>
    </row>
    <row r="42" spans="1:21" ht="12.75" customHeight="1" x14ac:dyDescent="0.25">
      <c r="B42" s="13" t="s">
        <v>23</v>
      </c>
      <c r="C42" s="28"/>
      <c r="D42" s="28"/>
      <c r="E42" s="160">
        <v>6</v>
      </c>
      <c r="F42" s="88" t="s">
        <v>36</v>
      </c>
      <c r="G42" s="87"/>
      <c r="H42" s="178"/>
      <c r="I42" s="179"/>
      <c r="J42" s="33"/>
      <c r="U42" s="6"/>
    </row>
    <row r="43" spans="1:21" ht="12.75" customHeight="1" x14ac:dyDescent="0.25">
      <c r="B43" s="14" t="s">
        <v>24</v>
      </c>
      <c r="C43" s="29"/>
      <c r="D43" s="29"/>
      <c r="E43" s="78">
        <v>4</v>
      </c>
      <c r="F43" s="89" t="s">
        <v>36</v>
      </c>
      <c r="G43" s="87"/>
      <c r="H43" s="180"/>
      <c r="I43" s="181"/>
      <c r="J43" s="33"/>
    </row>
    <row r="44" spans="1:21" ht="12.75" customHeight="1" x14ac:dyDescent="0.25">
      <c r="B44" s="14" t="s">
        <v>25</v>
      </c>
      <c r="C44" s="29"/>
      <c r="D44" s="29"/>
      <c r="E44" s="77">
        <v>6</v>
      </c>
      <c r="F44" s="89" t="s">
        <v>36</v>
      </c>
      <c r="G44" s="87"/>
      <c r="H44" s="180"/>
      <c r="I44" s="181"/>
      <c r="J44" s="33"/>
    </row>
    <row r="45" spans="1:21" ht="12.75" customHeight="1" x14ac:dyDescent="0.25">
      <c r="B45" s="14" t="s">
        <v>26</v>
      </c>
      <c r="C45" s="29"/>
      <c r="D45" s="29"/>
      <c r="E45" s="77">
        <v>2</v>
      </c>
      <c r="F45" s="89" t="s">
        <v>6</v>
      </c>
      <c r="G45" s="87"/>
      <c r="H45" s="180"/>
      <c r="I45" s="181"/>
      <c r="J45" s="33"/>
    </row>
    <row r="46" spans="1:21" ht="12.75" customHeight="1" x14ac:dyDescent="0.25">
      <c r="B46" s="14" t="s">
        <v>35</v>
      </c>
      <c r="C46" s="29"/>
      <c r="D46" s="29"/>
      <c r="E46" s="77">
        <v>2</v>
      </c>
      <c r="F46" s="89" t="s">
        <v>6</v>
      </c>
      <c r="G46" s="87"/>
      <c r="H46" s="178"/>
      <c r="I46" s="179"/>
      <c r="J46" s="33"/>
    </row>
    <row r="47" spans="1:21" ht="4.5" customHeight="1" x14ac:dyDescent="0.2">
      <c r="A47" s="12"/>
      <c r="B47" s="12"/>
      <c r="C47" s="12"/>
      <c r="E47" s="90"/>
      <c r="F47" s="90"/>
      <c r="G47" s="6"/>
      <c r="H47" s="180"/>
      <c r="I47" s="208"/>
      <c r="J47" s="1"/>
      <c r="K47" s="1"/>
      <c r="L47" s="1"/>
    </row>
    <row r="48" spans="1:21" ht="12.75" customHeight="1" x14ac:dyDescent="0.25">
      <c r="B48" s="200"/>
      <c r="C48" s="145" t="s">
        <v>59</v>
      </c>
      <c r="D48" s="29"/>
      <c r="E48" s="159">
        <v>0</v>
      </c>
      <c r="F48" s="89" t="s">
        <v>67</v>
      </c>
      <c r="G48" s="6"/>
      <c r="H48" s="182"/>
      <c r="I48" s="183"/>
      <c r="J48" s="1"/>
      <c r="K48" s="1"/>
      <c r="L48" s="1"/>
    </row>
    <row r="49" spans="1:12" ht="12.75" customHeight="1" x14ac:dyDescent="0.25">
      <c r="B49" s="200"/>
      <c r="C49" s="145" t="s">
        <v>60</v>
      </c>
      <c r="D49" s="29"/>
      <c r="E49" s="78">
        <v>0</v>
      </c>
      <c r="F49" s="89" t="s">
        <v>68</v>
      </c>
      <c r="G49" s="6"/>
      <c r="H49" s="180"/>
      <c r="I49" s="183"/>
      <c r="J49" s="1"/>
      <c r="K49" s="1"/>
      <c r="L49" s="1"/>
    </row>
    <row r="50" spans="1:12" ht="12.75" customHeight="1" x14ac:dyDescent="0.25">
      <c r="B50" s="200"/>
      <c r="C50" s="145" t="s">
        <v>61</v>
      </c>
      <c r="D50" s="29"/>
      <c r="E50" s="78">
        <v>2</v>
      </c>
      <c r="F50" s="89" t="s">
        <v>68</v>
      </c>
      <c r="G50" s="6"/>
      <c r="H50" s="180"/>
      <c r="I50" s="183"/>
      <c r="J50" s="1"/>
      <c r="K50" s="1"/>
      <c r="L50" s="1"/>
    </row>
    <row r="51" spans="1:12" ht="12.75" customHeight="1" x14ac:dyDescent="0.25">
      <c r="B51" s="200"/>
      <c r="C51" s="145" t="s">
        <v>62</v>
      </c>
      <c r="D51" s="29"/>
      <c r="E51" s="78">
        <v>0</v>
      </c>
      <c r="F51" s="89" t="s">
        <v>67</v>
      </c>
      <c r="G51" s="6"/>
      <c r="H51" s="178"/>
      <c r="I51" s="184"/>
      <c r="J51" s="1"/>
      <c r="K51" s="1"/>
      <c r="L51" s="1"/>
    </row>
    <row r="52" spans="1:12" ht="4.5" customHeight="1" x14ac:dyDescent="0.25">
      <c r="A52" s="12"/>
      <c r="B52" s="12"/>
      <c r="C52" s="92"/>
      <c r="D52" s="92"/>
      <c r="E52" s="92"/>
      <c r="F52" s="92"/>
      <c r="G52" s="92"/>
      <c r="I52" s="129"/>
      <c r="J52" s="1"/>
    </row>
    <row r="53" spans="1:12" ht="12.75" customHeight="1" x14ac:dyDescent="0.25">
      <c r="B53" s="12" t="s">
        <v>22</v>
      </c>
      <c r="C53" s="91"/>
      <c r="D53" s="92"/>
      <c r="E53" s="93">
        <f>SUM(E42:E51)</f>
        <v>22</v>
      </c>
      <c r="F53" s="92"/>
      <c r="G53" s="92"/>
      <c r="J53" s="1"/>
    </row>
    <row r="54" spans="1:12" ht="12.95" customHeight="1" x14ac:dyDescent="0.25">
      <c r="B54" s="12"/>
      <c r="C54" s="92"/>
      <c r="D54" s="92"/>
      <c r="E54" s="92"/>
      <c r="F54" s="92"/>
      <c r="G54" s="92"/>
      <c r="I54" s="129"/>
      <c r="J54" s="1"/>
    </row>
    <row r="55" spans="1:12" ht="12.95" customHeight="1" x14ac:dyDescent="0.25">
      <c r="A55" s="85" t="s">
        <v>15</v>
      </c>
      <c r="B55" s="85"/>
      <c r="C55" s="82"/>
      <c r="D55" s="82"/>
      <c r="E55" s="82"/>
      <c r="F55" s="82"/>
      <c r="G55" s="82"/>
      <c r="H55" s="127"/>
      <c r="I55" s="1"/>
    </row>
    <row r="56" spans="1:12" ht="4.5" customHeight="1" x14ac:dyDescent="0.25">
      <c r="A56" s="85"/>
      <c r="B56" s="85"/>
      <c r="C56" s="85"/>
      <c r="I56" s="1"/>
    </row>
    <row r="57" spans="1:12" ht="12.75" customHeight="1" x14ac:dyDescent="0.25">
      <c r="A57" s="94" t="s">
        <v>10</v>
      </c>
      <c r="B57" s="94"/>
      <c r="E57" s="106">
        <f>I36</f>
        <v>31230000</v>
      </c>
      <c r="I57" s="1"/>
    </row>
    <row r="58" spans="1:12" ht="4.1500000000000004" customHeight="1" x14ac:dyDescent="0.25">
      <c r="A58" s="12"/>
      <c r="B58" s="12"/>
      <c r="C58" s="12"/>
      <c r="D58" s="12"/>
      <c r="E58" s="91"/>
      <c r="I58"/>
    </row>
    <row r="59" spans="1:12" ht="12.75" customHeight="1" x14ac:dyDescent="0.25">
      <c r="A59" s="12" t="s">
        <v>44</v>
      </c>
      <c r="B59" s="12"/>
      <c r="E59" s="69">
        <f>0.0188*E53+1.0219</f>
        <v>1.44</v>
      </c>
      <c r="F59" s="209" t="str">
        <f>IF(I36&lt;2000000,"! gemäß PS.9 (3): Wenn die Bemessungsgrundlage niedriger ist als 2 Mio. €, sollte der Ermittlungsweg über Abschätzung des Büro- / Personalaufwandes gewählt werden","")</f>
        <v/>
      </c>
      <c r="G59" s="209"/>
      <c r="H59" s="209"/>
      <c r="I59" s="209"/>
    </row>
    <row r="60" spans="1:12" ht="4.1500000000000004" customHeight="1" x14ac:dyDescent="0.25">
      <c r="A60" s="12"/>
      <c r="B60" s="12"/>
      <c r="E60" s="21"/>
      <c r="F60" s="209"/>
      <c r="G60" s="209"/>
      <c r="H60" s="209"/>
      <c r="I60" s="209"/>
    </row>
    <row r="61" spans="1:12" s="71" customFormat="1" ht="12.75" customHeight="1" x14ac:dyDescent="0.25">
      <c r="A61" s="12" t="s">
        <v>43</v>
      </c>
      <c r="B61" s="12"/>
      <c r="E61" s="161">
        <f>ROUND((-0.249*LN(E57)+6.47)*E59/100,6)</f>
        <v>3.1292E-2</v>
      </c>
      <c r="F61" s="209"/>
      <c r="G61" s="209"/>
      <c r="H61" s="209"/>
      <c r="I61" s="209"/>
      <c r="J61" s="198"/>
      <c r="K61" s="76"/>
      <c r="L61" s="199"/>
    </row>
    <row r="62" spans="1:12" ht="12.75" customHeight="1" x14ac:dyDescent="0.25">
      <c r="A62" s="12" t="s">
        <v>52</v>
      </c>
      <c r="B62" s="162"/>
      <c r="E62" s="130">
        <v>0</v>
      </c>
      <c r="F62" s="209"/>
      <c r="G62" s="209"/>
      <c r="H62" s="209"/>
      <c r="I62" s="209"/>
      <c r="L62" s="125"/>
    </row>
    <row r="63" spans="1:12" ht="4.1500000000000004" customHeight="1" x14ac:dyDescent="0.25">
      <c r="A63" s="12"/>
      <c r="B63" s="12"/>
      <c r="E63" s="95"/>
      <c r="F63" s="95"/>
      <c r="G63" s="95"/>
      <c r="I63"/>
    </row>
    <row r="64" spans="1:12" ht="15" customHeight="1" x14ac:dyDescent="0.3">
      <c r="A64" s="15" t="s">
        <v>55</v>
      </c>
      <c r="B64" s="13"/>
      <c r="C64" s="96"/>
      <c r="D64" s="96"/>
      <c r="E64" s="97"/>
      <c r="F64" s="131">
        <f>E61*E57*(1+E62)</f>
        <v>977249</v>
      </c>
      <c r="G64" s="153"/>
    </row>
    <row r="65" spans="1:13" ht="4.1500000000000004" customHeight="1" x14ac:dyDescent="0.25">
      <c r="A65" s="16"/>
      <c r="B65" s="12"/>
      <c r="C65" s="82"/>
      <c r="D65" s="82"/>
      <c r="E65" s="98"/>
      <c r="F65" s="98"/>
      <c r="G65" s="98"/>
      <c r="I65" s="22"/>
    </row>
    <row r="66" spans="1:13" ht="12.95" customHeight="1" x14ac:dyDescent="0.25">
      <c r="A66" s="16"/>
      <c r="B66" s="12"/>
      <c r="C66" s="82"/>
      <c r="D66" s="139" t="s">
        <v>56</v>
      </c>
      <c r="E66" s="86" t="s">
        <v>5</v>
      </c>
      <c r="F66" s="98"/>
      <c r="G66" s="139"/>
      <c r="H66" s="86"/>
      <c r="I66" s="146"/>
    </row>
    <row r="67" spans="1:13" ht="12.75" customHeight="1" x14ac:dyDescent="0.25">
      <c r="A67" s="12" t="s">
        <v>37</v>
      </c>
      <c r="B67" s="82"/>
      <c r="D67" s="137">
        <v>0.19</v>
      </c>
      <c r="E67" s="100">
        <v>0.19</v>
      </c>
      <c r="F67" s="99">
        <f>$F$64*E67</f>
        <v>185677</v>
      </c>
      <c r="G67" s="147"/>
      <c r="H67" s="202"/>
      <c r="I67" s="99"/>
    </row>
    <row r="68" spans="1:13" ht="12.75" customHeight="1" x14ac:dyDescent="0.25">
      <c r="A68" s="12" t="s">
        <v>38</v>
      </c>
      <c r="B68" s="82"/>
      <c r="D68" s="137">
        <v>0.21</v>
      </c>
      <c r="E68" s="101">
        <v>0.21</v>
      </c>
      <c r="F68" s="99">
        <f>$F$64*E68</f>
        <v>205222</v>
      </c>
      <c r="G68" s="148"/>
      <c r="H68" s="203"/>
      <c r="I68" s="99"/>
    </row>
    <row r="69" spans="1:13" ht="12.75" customHeight="1" x14ac:dyDescent="0.25">
      <c r="A69" s="12" t="s">
        <v>39</v>
      </c>
      <c r="B69" s="82"/>
      <c r="D69" s="137">
        <v>0.22</v>
      </c>
      <c r="E69" s="101">
        <v>0.22</v>
      </c>
      <c r="F69" s="99">
        <f>$F$64*E69</f>
        <v>214995</v>
      </c>
      <c r="G69" s="148"/>
      <c r="H69" s="203"/>
      <c r="I69" s="99"/>
    </row>
    <row r="70" spans="1:13" ht="12.75" customHeight="1" x14ac:dyDescent="0.25">
      <c r="A70" s="12" t="s">
        <v>40</v>
      </c>
      <c r="B70" s="82"/>
      <c r="D70" s="137">
        <v>0.3</v>
      </c>
      <c r="E70" s="101">
        <v>0.3</v>
      </c>
      <c r="F70" s="99">
        <f>$F$64*E70</f>
        <v>293175</v>
      </c>
      <c r="G70" s="148"/>
      <c r="H70" s="203"/>
      <c r="I70" s="99"/>
    </row>
    <row r="71" spans="1:13" ht="12.75" customHeight="1" x14ac:dyDescent="0.25">
      <c r="A71" s="13" t="s">
        <v>41</v>
      </c>
      <c r="B71" s="96"/>
      <c r="C71" s="28"/>
      <c r="D71" s="138">
        <v>0.08</v>
      </c>
      <c r="E71" s="102">
        <v>0.08</v>
      </c>
      <c r="F71" s="135">
        <f>$F$64*E71</f>
        <v>78180</v>
      </c>
      <c r="G71" s="149"/>
      <c r="H71" s="204"/>
      <c r="I71" s="99"/>
    </row>
    <row r="72" spans="1:13" s="191" customFormat="1" ht="18.600000000000001" customHeight="1" x14ac:dyDescent="0.25">
      <c r="A72" s="188" t="s">
        <v>42</v>
      </c>
      <c r="B72" s="188"/>
      <c r="C72" s="188"/>
      <c r="D72" s="207">
        <f>SUM(D67:D71)</f>
        <v>1</v>
      </c>
      <c r="E72" s="189">
        <f>SUM(E67:E71)</f>
        <v>1</v>
      </c>
      <c r="F72" s="190">
        <f>SUM(F67:F71)</f>
        <v>977249</v>
      </c>
      <c r="H72" s="189"/>
      <c r="I72" s="195"/>
    </row>
    <row r="73" spans="1:13" ht="12.75" customHeight="1" x14ac:dyDescent="0.2">
      <c r="A73" s="96" t="s">
        <v>66</v>
      </c>
      <c r="B73" s="96"/>
      <c r="C73" s="96"/>
      <c r="D73" s="192">
        <v>0.01</v>
      </c>
      <c r="E73" s="193">
        <v>0.01</v>
      </c>
      <c r="F73" s="135">
        <f>$F$64*E73</f>
        <v>9772</v>
      </c>
      <c r="G73" s="28"/>
      <c r="H73" s="28"/>
      <c r="I73" s="174"/>
      <c r="J73" s="1"/>
      <c r="K73" s="1"/>
      <c r="L73" s="1"/>
    </row>
    <row r="74" spans="1:13" ht="12.75" customHeight="1" x14ac:dyDescent="0.2">
      <c r="A74" s="132" t="s">
        <v>69</v>
      </c>
      <c r="B74" s="194"/>
      <c r="C74" s="12"/>
      <c r="D74" s="206">
        <f>SUM(D72:D73)</f>
        <v>1.01</v>
      </c>
      <c r="E74" s="133">
        <f>E72+E73</f>
        <v>1.01</v>
      </c>
      <c r="F74" s="190">
        <f>SUM(F72:F73)</f>
        <v>987021</v>
      </c>
      <c r="H74" s="133"/>
      <c r="I74" s="68">
        <f>F74</f>
        <v>987021</v>
      </c>
      <c r="J74" s="1"/>
      <c r="K74" s="7"/>
      <c r="L74" s="1"/>
    </row>
    <row r="75" spans="1:13" ht="12.75" customHeight="1" x14ac:dyDescent="0.2">
      <c r="A75" s="132"/>
      <c r="B75" s="12"/>
      <c r="D75" s="133"/>
      <c r="E75" s="133"/>
      <c r="F75" s="134"/>
      <c r="G75" s="6"/>
      <c r="I75" s="146"/>
      <c r="J75" s="1"/>
      <c r="K75" s="1"/>
      <c r="L75" s="1"/>
    </row>
    <row r="76" spans="1:13" ht="12.75" customHeight="1" x14ac:dyDescent="0.25">
      <c r="A76" s="26" t="s">
        <v>51</v>
      </c>
      <c r="E76" s="175">
        <v>0</v>
      </c>
      <c r="F76" s="126">
        <v>0</v>
      </c>
      <c r="G76" s="205"/>
      <c r="I76" s="187">
        <f>E76*F76</f>
        <v>0</v>
      </c>
      <c r="M76"/>
    </row>
    <row r="77" spans="1:13" ht="4.1500000000000004" customHeight="1" x14ac:dyDescent="0.25">
      <c r="I77"/>
    </row>
    <row r="78" spans="1:13" s="16" customFormat="1" ht="12.75" x14ac:dyDescent="0.2">
      <c r="A78" s="63" t="s">
        <v>32</v>
      </c>
      <c r="B78" s="64"/>
      <c r="C78" s="65"/>
      <c r="D78" s="67"/>
      <c r="E78" s="66"/>
      <c r="F78" s="66"/>
      <c r="G78" s="66"/>
      <c r="H78" s="66"/>
      <c r="I78" s="68">
        <f>I74+I76</f>
        <v>987021</v>
      </c>
      <c r="K78" s="48"/>
      <c r="L78" s="49"/>
    </row>
    <row r="79" spans="1:13" s="16" customFormat="1" ht="4.5" customHeight="1" x14ac:dyDescent="0.2">
      <c r="B79" s="17"/>
      <c r="C79" s="18"/>
      <c r="D79" s="36"/>
      <c r="E79" s="37"/>
      <c r="F79" s="37"/>
      <c r="G79" s="37"/>
      <c r="I79" s="60"/>
      <c r="K79" s="17"/>
      <c r="L79" s="18"/>
    </row>
    <row r="80" spans="1:13" s="16" customFormat="1" ht="12.75" x14ac:dyDescent="0.2">
      <c r="A80" s="38" t="s">
        <v>13</v>
      </c>
      <c r="B80" s="17"/>
      <c r="C80" s="18"/>
      <c r="D80" s="36"/>
      <c r="E80" s="176">
        <v>0.04</v>
      </c>
      <c r="F80" s="37"/>
      <c r="G80" s="37"/>
      <c r="I80" s="60">
        <f>ROUND(I78*E80,2)</f>
        <v>39481</v>
      </c>
      <c r="K80" s="17"/>
      <c r="L80" s="18"/>
    </row>
    <row r="81" spans="1:12" s="16" customFormat="1" ht="3" customHeight="1" x14ac:dyDescent="0.2">
      <c r="A81" s="39"/>
      <c r="B81" s="40"/>
      <c r="C81" s="41"/>
      <c r="D81" s="45"/>
      <c r="E81" s="121"/>
      <c r="F81" s="50"/>
      <c r="G81" s="50"/>
      <c r="H81" s="39"/>
      <c r="I81" s="62"/>
      <c r="K81" s="17"/>
      <c r="L81" s="18"/>
    </row>
    <row r="82" spans="1:12" s="16" customFormat="1" ht="3" customHeight="1" x14ac:dyDescent="0.2">
      <c r="B82" s="17"/>
      <c r="C82" s="18"/>
      <c r="D82" s="46"/>
      <c r="E82" s="122"/>
      <c r="F82" s="51"/>
      <c r="G82" s="51"/>
      <c r="H82" s="47"/>
      <c r="I82" s="60"/>
      <c r="K82" s="17"/>
      <c r="L82" s="18"/>
    </row>
    <row r="83" spans="1:12" s="16" customFormat="1" ht="12.75" x14ac:dyDescent="0.2">
      <c r="A83" s="42" t="s">
        <v>33</v>
      </c>
      <c r="B83" s="43"/>
      <c r="C83" s="44"/>
      <c r="D83" s="19"/>
      <c r="E83" s="123"/>
      <c r="F83" s="37"/>
      <c r="G83" s="37"/>
      <c r="I83" s="61">
        <f>I78+I80</f>
        <v>1026502</v>
      </c>
      <c r="K83" s="43"/>
      <c r="L83" s="44"/>
    </row>
    <row r="84" spans="1:12" s="16" customFormat="1" ht="12.75" x14ac:dyDescent="0.2">
      <c r="A84" s="16" t="s">
        <v>14</v>
      </c>
      <c r="B84" s="17"/>
      <c r="C84" s="18"/>
      <c r="D84" s="19"/>
      <c r="E84" s="20">
        <v>0.2</v>
      </c>
      <c r="F84" s="20"/>
      <c r="G84" s="20"/>
      <c r="I84" s="60">
        <f>ROUND(I83*E84,2)</f>
        <v>205300</v>
      </c>
      <c r="K84" s="17"/>
      <c r="L84" s="20"/>
    </row>
    <row r="85" spans="1:12" s="16" customFormat="1" ht="3" customHeight="1" x14ac:dyDescent="0.2">
      <c r="B85" s="17"/>
      <c r="C85" s="18"/>
      <c r="D85" s="19"/>
      <c r="E85" s="123"/>
      <c r="F85" s="37"/>
      <c r="G85" s="37"/>
      <c r="I85" s="60"/>
      <c r="K85" s="17"/>
      <c r="L85" s="18"/>
    </row>
    <row r="86" spans="1:12" s="16" customFormat="1" ht="12.75" x14ac:dyDescent="0.2">
      <c r="A86" s="107" t="s">
        <v>34</v>
      </c>
      <c r="B86" s="108"/>
      <c r="C86" s="109"/>
      <c r="D86" s="111"/>
      <c r="E86" s="112"/>
      <c r="F86" s="112"/>
      <c r="G86" s="112"/>
      <c r="H86" s="110"/>
      <c r="I86" s="113">
        <f>SUM(I82:I84)</f>
        <v>1231802</v>
      </c>
      <c r="K86" s="43"/>
      <c r="L86" s="44"/>
    </row>
    <row r="87" spans="1:12" ht="5.0999999999999996" customHeight="1" x14ac:dyDescent="0.25"/>
    <row r="88" spans="1:12" x14ac:dyDescent="0.25">
      <c r="A88" s="115" t="s">
        <v>50</v>
      </c>
      <c r="B88" s="116"/>
      <c r="C88" s="26"/>
      <c r="D88" s="26"/>
      <c r="E88" s="136">
        <f>I83/E32</f>
        <v>2.9437999999999999E-2</v>
      </c>
      <c r="F88" s="26"/>
      <c r="G88" s="26"/>
      <c r="H88" s="117"/>
      <c r="I88" s="35"/>
    </row>
  </sheetData>
  <sheetProtection algorithmName="SHA-512" hashValue="lzBpsA3WYhPhZNyPUfPolwxYFytqcbs1yFb7gDD8bUWsFFmtoyrH7JrC4X7UezCugfuEiFIT/icaA82P9CS/Pw==" saltValue="Hbm0CypecCIVrlL/qvm2DA==" spinCount="100000" sheet="1" objects="1" scenarios="1"/>
  <mergeCells count="12">
    <mergeCell ref="F59:I62"/>
    <mergeCell ref="H2:I2"/>
    <mergeCell ref="A7:B7"/>
    <mergeCell ref="A9:B9"/>
    <mergeCell ref="A11:B11"/>
    <mergeCell ref="A13:B13"/>
    <mergeCell ref="A15:B15"/>
    <mergeCell ref="A20:B20"/>
    <mergeCell ref="A22:B22"/>
    <mergeCell ref="A28:B28"/>
    <mergeCell ref="A30:B30"/>
    <mergeCell ref="H41:I41"/>
  </mergeCells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&amp;L&amp;"Arial,Fett"&amp;K01+042Angebot Projektsteuerung&amp;"Arial,Standard"
nach VM.PS.2023&amp;R&amp;"Arial,Standard"&amp;K01+042Version 1
Stand: 15.09.2023</oddHeader>
    <oddFooter>&amp;L&amp;"Arial,Fett"&amp;K01+042LM.VM.2023&amp;"Arial,Standard"  |  Projektsteuerung  |  Angebotsformular&amp;R&amp;"Arial,Standard"&amp;K01+042&amp;P/&amp;N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croll Bar 1">
              <controlPr defaultSize="0" autoPict="0">
                <anchor moveWithCells="1">
                  <from>
                    <xdr:col>7</xdr:col>
                    <xdr:colOff>19050</xdr:colOff>
                    <xdr:row>41</xdr:row>
                    <xdr:rowOff>28575</xdr:rowOff>
                  </from>
                  <to>
                    <xdr:col>9</xdr:col>
                    <xdr:colOff>0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Scroll Bar 2">
              <controlPr defaultSize="0" autoPict="0">
                <anchor moveWithCells="1">
                  <from>
                    <xdr:col>7</xdr:col>
                    <xdr:colOff>19050</xdr:colOff>
                    <xdr:row>42</xdr:row>
                    <xdr:rowOff>28575</xdr:rowOff>
                  </from>
                  <to>
                    <xdr:col>9</xdr:col>
                    <xdr:colOff>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Scroll Bar 3">
              <controlPr defaultSize="0" autoPict="0">
                <anchor moveWithCells="1">
                  <from>
                    <xdr:col>7</xdr:col>
                    <xdr:colOff>19050</xdr:colOff>
                    <xdr:row>43</xdr:row>
                    <xdr:rowOff>28575</xdr:rowOff>
                  </from>
                  <to>
                    <xdr:col>9</xdr:col>
                    <xdr:colOff>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Scroll Bar 4">
              <controlPr defaultSize="0" autoPict="0">
                <anchor moveWithCells="1">
                  <from>
                    <xdr:col>7</xdr:col>
                    <xdr:colOff>19050</xdr:colOff>
                    <xdr:row>44</xdr:row>
                    <xdr:rowOff>28575</xdr:rowOff>
                  </from>
                  <to>
                    <xdr:col>9</xdr:col>
                    <xdr:colOff>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Scroll Bar 5">
              <controlPr defaultSize="0" autoPict="0">
                <anchor moveWithCells="1">
                  <from>
                    <xdr:col>7</xdr:col>
                    <xdr:colOff>19050</xdr:colOff>
                    <xdr:row>45</xdr:row>
                    <xdr:rowOff>28575</xdr:rowOff>
                  </from>
                  <to>
                    <xdr:col>9</xdr:col>
                    <xdr:colOff>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Scroll Bar 6">
              <controlPr defaultSize="0" autoPict="0">
                <anchor moveWithCells="1">
                  <from>
                    <xdr:col>7</xdr:col>
                    <xdr:colOff>19050</xdr:colOff>
                    <xdr:row>47</xdr:row>
                    <xdr:rowOff>28575</xdr:rowOff>
                  </from>
                  <to>
                    <xdr:col>9</xdr:col>
                    <xdr:colOff>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Scroll Bar 7">
              <controlPr defaultSize="0" autoPict="0">
                <anchor moveWithCells="1">
                  <from>
                    <xdr:col>7</xdr:col>
                    <xdr:colOff>19050</xdr:colOff>
                    <xdr:row>48</xdr:row>
                    <xdr:rowOff>28575</xdr:rowOff>
                  </from>
                  <to>
                    <xdr:col>9</xdr:col>
                    <xdr:colOff>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Scroll Bar 8">
              <controlPr defaultSize="0" autoPict="0">
                <anchor moveWithCells="1">
                  <from>
                    <xdr:col>7</xdr:col>
                    <xdr:colOff>19050</xdr:colOff>
                    <xdr:row>49</xdr:row>
                    <xdr:rowOff>28575</xdr:rowOff>
                  </from>
                  <to>
                    <xdr:col>9</xdr:col>
                    <xdr:colOff>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Scroll Bar 9">
              <controlPr defaultSize="0" autoPict="0">
                <anchor moveWithCells="1">
                  <from>
                    <xdr:col>7</xdr:col>
                    <xdr:colOff>19050</xdr:colOff>
                    <xdr:row>50</xdr:row>
                    <xdr:rowOff>28575</xdr:rowOff>
                  </from>
                  <to>
                    <xdr:col>9</xdr:col>
                    <xdr:colOff>0</xdr:colOff>
                    <xdr:row>50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Projektsteuerung</vt:lpstr>
      <vt:lpstr>Projektsteuerung!Druckbereich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Kienbeck Kerstin</dc:creator>
  <cp:lastModifiedBy>Kienbeck Kerstin</cp:lastModifiedBy>
  <cp:lastPrinted>2023-11-16T07:25:50Z</cp:lastPrinted>
  <dcterms:created xsi:type="dcterms:W3CDTF">2009-05-04T08:45:42Z</dcterms:created>
  <dcterms:modified xsi:type="dcterms:W3CDTF">2023-11-16T17:05:08Z</dcterms:modified>
</cp:coreProperties>
</file>