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E41D757A-7466-4AA7-A5B2-BD228E4F030B}" xr6:coauthVersionLast="47" xr6:coauthVersionMax="47" xr10:uidLastSave="{00000000-0000-0000-0000-000000000000}"/>
  <bookViews>
    <workbookView xWindow="-28920" yWindow="-120" windowWidth="29040" windowHeight="15840" tabRatio="914" xr2:uid="{00000000-000D-0000-FFFF-FFFF00000000}"/>
  </bookViews>
  <sheets>
    <sheet name="Prüfingenieur" sheetId="61" r:id="rId1"/>
  </sheets>
  <definedNames>
    <definedName name="_xlnm.Print_Area" localSheetId="0">Prüfingenieur!$A$1:$I$76</definedName>
    <definedName name="_xlnm.Print_Titles" localSheetId="0">Prüfingenieur!$A:$C,Prüfingenieur!$3:$3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61" l="1"/>
  <c r="E23" i="61"/>
  <c r="E11" i="61"/>
  <c r="I38" i="61"/>
  <c r="I26" i="61"/>
  <c r="I25" i="61"/>
  <c r="I24" i="61"/>
  <c r="I64" i="61"/>
  <c r="E51" i="61"/>
  <c r="E57" i="61" s="1"/>
  <c r="I34" i="61"/>
  <c r="I32" i="61"/>
  <c r="I30" i="61"/>
  <c r="I28" i="61"/>
  <c r="I21" i="61"/>
  <c r="I19" i="61"/>
  <c r="I18" i="61"/>
  <c r="I17" i="61"/>
  <c r="I16" i="61"/>
  <c r="I15" i="61"/>
  <c r="I14" i="61"/>
  <c r="I13" i="61"/>
  <c r="I12" i="61"/>
  <c r="I9" i="61"/>
  <c r="I7" i="61"/>
  <c r="I36" i="61" l="1"/>
  <c r="I40" i="61" s="1"/>
  <c r="F57" i="61" s="1"/>
  <c r="E55" i="61" l="1"/>
  <c r="E59" i="61" s="1"/>
  <c r="F62" i="61" s="1"/>
  <c r="I66" i="61" s="1"/>
  <c r="I68" i="61" s="1"/>
  <c r="I71" i="61" s="1"/>
  <c r="I72" i="61" s="1"/>
  <c r="I74" i="61" s="1"/>
  <c r="D28" i="61" l="1"/>
  <c r="D30" i="61" l="1"/>
  <c r="D23" i="61"/>
  <c r="D34" i="61"/>
  <c r="D21" i="61"/>
  <c r="D7" i="61"/>
  <c r="E76" i="61"/>
  <c r="D32" i="61"/>
  <c r="D11" i="61"/>
  <c r="D9" i="61"/>
  <c r="D36" i="61" l="1"/>
</calcChain>
</file>

<file path=xl/sharedStrings.xml><?xml version="1.0" encoding="utf-8"?>
<sst xmlns="http://schemas.openxmlformats.org/spreadsheetml/2006/main" count="67" uniqueCount="62">
  <si>
    <t>AUFSCHLIESSUNG</t>
  </si>
  <si>
    <t>BAUWERK – ROHBAU</t>
  </si>
  <si>
    <t>BAUWERK – AUSBAU</t>
  </si>
  <si>
    <t>AUSSENANLAGEN</t>
  </si>
  <si>
    <t>mögl Punkte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</si>
  <si>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</si>
  <si>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</si>
  <si>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</si>
  <si>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</si>
  <si>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</si>
  <si>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</si>
  <si>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</si>
  <si>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</si>
  <si>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</si>
  <si>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</si>
  <si>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</si>
  <si>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</si>
  <si>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</si>
  <si>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</si>
  <si>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</si>
  <si>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</si>
  <si>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</si>
  <si>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</si>
  <si>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</si>
  <si>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</si>
  <si>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</si>
  <si>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</si>
  <si>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</si>
  <si>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</si>
  <si>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</si>
  <si>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</si>
  <si>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</si>
  <si>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</si>
  <si>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</si>
  <si>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</si>
  <si>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</si>
  <si>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</si>
  <si>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</si>
  <si>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</si>
  <si>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</si>
  <si>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8 bis 42</t>
  </si>
  <si>
    <t>ERK %</t>
  </si>
  <si>
    <t>Anforderungsmerkmale/Bewertungspunkte</t>
  </si>
  <si>
    <t>Summe Prüfingenieur ohne Nebenkosten</t>
  </si>
  <si>
    <t>Summe Prüfingenieur netto inkl. NK</t>
  </si>
  <si>
    <t xml:space="preserve">Summe Prüfingenieur brutto 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</si>
  <si>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0,0425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+ 0,83]</t>
    </r>
  </si>
  <si>
    <r>
      <t>%-Satz für PI [h</t>
    </r>
    <r>
      <rPr>
        <vertAlign val="subscript"/>
        <sz val="10"/>
        <rFont val="Arial"/>
        <family val="2"/>
      </rPr>
      <t>PI</t>
    </r>
    <r>
      <rPr>
        <sz val="10"/>
        <rFont val="Arial"/>
        <family val="2"/>
      </rPr>
      <t xml:space="preserve"> = 9,264 x (BMGL)</t>
    </r>
    <r>
      <rPr>
        <vertAlign val="superscript"/>
        <sz val="10"/>
        <rFont val="Arial"/>
        <family val="2"/>
      </rPr>
      <t>(-0,1495)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</si>
  <si>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Prozentanteil an Errichtungskosten (netto, inkl. NK)</t>
  </si>
  <si>
    <t>Ermittlung Bemessungsgrundlage (BMGL)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</si>
  <si>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</si>
  <si>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Stundenpool (optionale Leistungen)</t>
  </si>
  <si>
    <t>Einbaumöbel</t>
  </si>
  <si>
    <t>Serienmöbel</t>
  </si>
  <si>
    <t>Umbauzuschlag nach PI.11</t>
  </si>
  <si>
    <r>
      <t>Vergütung VPI = BMGL x h</t>
    </r>
    <r>
      <rPr>
        <vertAlign val="subscript"/>
        <sz val="10"/>
        <rFont val="Arial"/>
        <family val="2"/>
      </rPr>
      <t>PI</t>
    </r>
    <r>
      <rPr>
        <sz val="10"/>
        <rFont val="Arial"/>
        <family val="2"/>
      </rPr>
      <t xml:space="preserve"> (inkl. Umbauzuschlag)</t>
    </r>
  </si>
  <si>
    <t>Prüfingenieur nach VM.PI.2023</t>
  </si>
  <si>
    <t>NEBENKOSTEN</t>
  </si>
  <si>
    <t>mitzuverarbeitende Bausubstanz (Umbau)</t>
  </si>
  <si>
    <r>
      <rPr>
        <b/>
        <sz val="8"/>
        <color rgb="FF000000"/>
        <rFont val="Arial"/>
        <family val="2"/>
      </rPr>
      <t>Prüfingenieur</t>
    </r>
    <r>
      <rPr>
        <sz val="8"/>
        <color indexed="8"/>
        <rFont val="Arial"/>
        <family val="2"/>
      </rPr>
      <t xml:space="preserve">
nach VM.PI.2023</t>
    </r>
  </si>
  <si>
    <t>gewählt</t>
  </si>
  <si>
    <t>gering         durchschnitt.           hoch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</si>
</sst>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0.0%"/>
    <numFmt numFmtId="172" formatCode="#,##0\ &quot;h&quot;"/>
    <numFmt numFmtId="173" formatCode="#,##0.00\ &quot;€/h&quot;"/>
    <numFmt numFmtId="174" formatCode="0.0000%"/>
  </numFmts>
  <fonts count="4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7.5"/>
      <color theme="1" tint="0.4999847407452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6" applyNumberFormat="0" applyAlignment="0" applyProtection="0"/>
    <xf numFmtId="0" fontId="24" fillId="8" borderId="7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9" borderId="7" applyNumberFormat="0" applyAlignment="0" applyProtection="0"/>
    <xf numFmtId="0" fontId="26" fillId="0" borderId="8" applyNumberFormat="0" applyFill="0" applyAlignment="0" applyProtection="0"/>
    <xf numFmtId="0" fontId="2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28" fillId="11" borderId="0" applyNumberFormat="0" applyBorder="0" applyAlignment="0" applyProtection="0"/>
    <xf numFmtId="0" fontId="12" fillId="0" borderId="0" applyFont="0" applyFill="0" applyBorder="0" applyAlignment="0" applyProtection="0"/>
    <xf numFmtId="0" fontId="29" fillId="12" borderId="0" applyNumberFormat="0" applyBorder="0" applyAlignment="0" applyProtection="0"/>
    <xf numFmtId="0" fontId="21" fillId="13" borderId="9" applyNumberFormat="0" applyFont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14" borderId="0" applyNumberFormat="0" applyBorder="0" applyAlignment="0" applyProtection="0"/>
    <xf numFmtId="0" fontId="21" fillId="0" borderId="0"/>
    <xf numFmtId="0" fontId="2" fillId="0" borderId="0"/>
    <xf numFmtId="0" fontId="4" fillId="0" borderId="0"/>
    <xf numFmtId="0" fontId="21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7" fillId="15" borderId="14" applyNumberFormat="0" applyAlignment="0" applyProtection="0"/>
  </cellStyleXfs>
  <cellXfs count="169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1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5" fillId="0" borderId="0" xfId="33" applyFont="1"/>
    <xf numFmtId="0" fontId="1" fillId="16" borderId="2" xfId="31" applyFont="1" applyFill="1" applyBorder="1" applyAlignment="1">
      <alignment vertical="center"/>
    </xf>
    <xf numFmtId="0" fontId="2" fillId="16" borderId="2" xfId="31" applyFill="1" applyBorder="1" applyAlignment="1">
      <alignment horizontal="right" vertical="center"/>
    </xf>
    <xf numFmtId="0" fontId="2" fillId="0" borderId="0" xfId="30" applyAlignment="1">
      <alignment vertical="center"/>
    </xf>
    <xf numFmtId="0" fontId="2" fillId="0" borderId="3" xfId="30" applyBorder="1" applyAlignment="1">
      <alignment vertical="center"/>
    </xf>
    <xf numFmtId="0" fontId="2" fillId="0" borderId="4" xfId="30" applyBorder="1" applyAlignment="1">
      <alignment vertical="center"/>
    </xf>
    <xf numFmtId="0" fontId="3" fillId="0" borderId="0" xfId="12" applyFont="1" applyBorder="1" applyAlignment="1">
      <alignment horizontal="center" vertical="center"/>
    </xf>
    <xf numFmtId="1" fontId="3" fillId="0" borderId="0" xfId="12" applyNumberFormat="1" applyFont="1" applyBorder="1" applyAlignment="1">
      <alignment horizontal="center" vertical="center"/>
    </xf>
    <xf numFmtId="0" fontId="3" fillId="0" borderId="3" xfId="12" applyFont="1" applyBorder="1" applyAlignment="1">
      <alignment horizontal="center" vertical="center"/>
    </xf>
    <xf numFmtId="0" fontId="3" fillId="0" borderId="4" xfId="12" applyFont="1" applyBorder="1" applyAlignment="1">
      <alignment horizontal="center" vertical="center"/>
    </xf>
    <xf numFmtId="1" fontId="5" fillId="0" borderId="0" xfId="12" applyNumberFormat="1" applyFont="1" applyBorder="1" applyAlignment="1">
      <alignment horizontal="center" vertical="center"/>
    </xf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" fontId="5" fillId="16" borderId="0" xfId="12" applyNumberFormat="1" applyFont="1" applyFill="1" applyBorder="1" applyAlignment="1">
      <alignment horizontal="center" vertical="center"/>
    </xf>
    <xf numFmtId="169" fontId="2" fillId="0" borderId="0" xfId="30" applyNumberFormat="1" applyAlignment="1">
      <alignment vertical="center"/>
    </xf>
    <xf numFmtId="168" fontId="9" fillId="0" borderId="0" xfId="30" applyNumberFormat="1" applyFont="1" applyAlignment="1">
      <alignment vertical="center"/>
    </xf>
    <xf numFmtId="1" fontId="5" fillId="0" borderId="0" xfId="12" applyNumberFormat="1" applyFont="1" applyFill="1" applyBorder="1" applyAlignment="1">
      <alignment horizontal="center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0" fontId="8" fillId="0" borderId="0" xfId="31" applyFont="1" applyAlignment="1">
      <alignment vertical="center"/>
    </xf>
    <xf numFmtId="0" fontId="2" fillId="0" borderId="3" xfId="31" applyBorder="1" applyAlignment="1">
      <alignment vertical="center"/>
    </xf>
    <xf numFmtId="166" fontId="1" fillId="0" borderId="3" xfId="31" applyNumberFormat="1" applyFont="1" applyBorder="1" applyAlignment="1">
      <alignment horizontal="right" vertical="center"/>
    </xf>
    <xf numFmtId="3" fontId="14" fillId="0" borderId="0" xfId="33" applyNumberFormat="1" applyFont="1" applyAlignment="1">
      <alignment horizontal="center" vertical="center"/>
    </xf>
    <xf numFmtId="166" fontId="1" fillId="0" borderId="0" xfId="22" applyNumberFormat="1" applyFont="1" applyFill="1" applyAlignment="1">
      <alignment horizontal="right" vertical="center"/>
    </xf>
    <xf numFmtId="10" fontId="5" fillId="0" borderId="0" xfId="33" applyNumberFormat="1" applyFont="1"/>
    <xf numFmtId="0" fontId="8" fillId="0" borderId="0" xfId="33" applyFont="1"/>
    <xf numFmtId="0" fontId="5" fillId="0" borderId="3" xfId="33" applyFont="1" applyBorder="1"/>
    <xf numFmtId="0" fontId="5" fillId="0" borderId="4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3" fillId="0" borderId="0" xfId="12" applyFont="1" applyFill="1" applyBorder="1" applyAlignment="1">
      <alignment horizontal="center" vertical="center"/>
    </xf>
    <xf numFmtId="10" fontId="16" fillId="0" borderId="0" xfId="33" applyNumberFormat="1" applyFont="1" applyAlignment="1">
      <alignment horizontal="left" wrapText="1"/>
    </xf>
    <xf numFmtId="166" fontId="1" fillId="0" borderId="0" xfId="31" applyNumberFormat="1" applyFont="1" applyAlignment="1">
      <alignment horizontal="right" vertical="center"/>
    </xf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2" xfId="30" applyBorder="1"/>
    <xf numFmtId="0" fontId="2" fillId="0" borderId="2" xfId="30" applyBorder="1" applyAlignment="1">
      <alignment horizontal="right"/>
    </xf>
    <xf numFmtId="166" fontId="2" fillId="0" borderId="2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2" xfId="30" applyNumberFormat="1" applyFont="1" applyBorder="1"/>
    <xf numFmtId="167" fontId="7" fillId="0" borderId="5" xfId="30" applyNumberFormat="1" applyFont="1" applyBorder="1"/>
    <xf numFmtId="0" fontId="2" fillId="0" borderId="5" xfId="30" applyBorder="1"/>
    <xf numFmtId="9" fontId="2" fillId="0" borderId="2" xfId="30" applyNumberFormat="1" applyBorder="1" applyAlignment="1">
      <alignment horizontal="center"/>
    </xf>
    <xf numFmtId="9" fontId="2" fillId="0" borderId="5" xfId="30" applyNumberFormat="1" applyBorder="1" applyAlignment="1">
      <alignment horizontal="center"/>
    </xf>
    <xf numFmtId="3" fontId="13" fillId="0" borderId="0" xfId="33" applyNumberFormat="1" applyFont="1" applyAlignment="1">
      <alignment vertical="center"/>
    </xf>
    <xf numFmtId="10" fontId="14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13" fillId="0" borderId="3" xfId="33" applyFont="1" applyBorder="1" applyAlignment="1">
      <alignment vertical="center"/>
    </xf>
    <xf numFmtId="0" fontId="6" fillId="0" borderId="3" xfId="33" applyFont="1" applyBorder="1" applyAlignment="1">
      <alignment vertical="center"/>
    </xf>
    <xf numFmtId="164" fontId="9" fillId="16" borderId="15" xfId="33" applyNumberFormat="1" applyFont="1" applyFill="1" applyBorder="1" applyAlignment="1">
      <alignment horizontal="left" vertical="center"/>
    </xf>
    <xf numFmtId="0" fontId="9" fillId="16" borderId="15" xfId="33" applyFont="1" applyFill="1" applyBorder="1" applyAlignment="1">
      <alignment vertical="center"/>
    </xf>
    <xf numFmtId="3" fontId="14" fillId="0" borderId="0" xfId="33" applyNumberFormat="1" applyFont="1" applyAlignment="1">
      <alignment horizontal="right" vertical="center"/>
    </xf>
    <xf numFmtId="42" fontId="2" fillId="0" borderId="0" xfId="30" applyNumberFormat="1"/>
    <xf numFmtId="42" fontId="1" fillId="0" borderId="0" xfId="30" applyNumberFormat="1" applyFont="1"/>
    <xf numFmtId="42" fontId="2" fillId="0" borderId="2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8" fillId="16" borderId="0" xfId="30" applyNumberFormat="1" applyFont="1" applyFill="1"/>
    <xf numFmtId="42" fontId="1" fillId="16" borderId="0" xfId="30" applyNumberFormat="1" applyFont="1" applyFill="1"/>
    <xf numFmtId="0" fontId="9" fillId="0" borderId="0" xfId="33" applyFont="1" applyAlignment="1">
      <alignment horizontal="left"/>
    </xf>
    <xf numFmtId="9" fontId="5" fillId="0" borderId="0" xfId="33" applyNumberFormat="1" applyFont="1"/>
    <xf numFmtId="9" fontId="2" fillId="16" borderId="0" xfId="30" applyNumberFormat="1" applyFill="1"/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1" fontId="3" fillId="17" borderId="4" xfId="12" applyNumberFormat="1" applyFont="1" applyFill="1" applyBorder="1" applyAlignment="1" applyProtection="1">
      <alignment horizontal="center" vertical="center"/>
      <protection locked="0"/>
    </xf>
    <xf numFmtId="0" fontId="38" fillId="18" borderId="0" xfId="30" applyFont="1" applyFill="1"/>
    <xf numFmtId="0" fontId="38" fillId="18" borderId="0" xfId="30" applyFont="1" applyFill="1" applyAlignment="1">
      <alignment horizontal="right"/>
    </xf>
    <xf numFmtId="166" fontId="38" fillId="18" borderId="0" xfId="30" applyNumberFormat="1" applyFont="1" applyFill="1"/>
    <xf numFmtId="0" fontId="39" fillId="18" borderId="0" xfId="30" applyFont="1" applyFill="1"/>
    <xf numFmtId="167" fontId="40" fillId="18" borderId="0" xfId="30" applyNumberFormat="1" applyFont="1" applyFill="1"/>
    <xf numFmtId="9" fontId="39" fillId="18" borderId="0" xfId="30" applyNumberFormat="1" applyFont="1" applyFill="1" applyAlignment="1">
      <alignment horizontal="center"/>
    </xf>
    <xf numFmtId="42" fontId="38" fillId="18" borderId="0" xfId="30" applyNumberFormat="1" applyFont="1" applyFill="1"/>
    <xf numFmtId="10" fontId="2" fillId="17" borderId="0" xfId="30" applyNumberFormat="1" applyFill="1" applyAlignment="1" applyProtection="1">
      <alignment horizontal="right"/>
      <protection locked="0"/>
    </xf>
    <xf numFmtId="10" fontId="2" fillId="0" borderId="2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2" fillId="0" borderId="0" xfId="30" applyNumberFormat="1" applyAlignment="1">
      <alignment horizontal="center"/>
    </xf>
    <xf numFmtId="171" fontId="5" fillId="0" borderId="15" xfId="33" applyNumberFormat="1" applyFont="1" applyBorder="1" applyAlignment="1">
      <alignment horizontal="right" vertical="center"/>
    </xf>
    <xf numFmtId="171" fontId="5" fillId="0" borderId="0" xfId="33" applyNumberFormat="1" applyFont="1" applyAlignment="1">
      <alignment horizontal="right"/>
    </xf>
    <xf numFmtId="171" fontId="5" fillId="0" borderId="16" xfId="33" applyNumberFormat="1" applyFont="1" applyBorder="1" applyAlignment="1">
      <alignment horizontal="right"/>
    </xf>
    <xf numFmtId="171" fontId="5" fillId="0" borderId="17" xfId="33" applyNumberFormat="1" applyFont="1" applyBorder="1" applyAlignment="1">
      <alignment horizontal="right"/>
    </xf>
    <xf numFmtId="171" fontId="5" fillId="0" borderId="0" xfId="33" applyNumberFormat="1" applyFont="1" applyAlignment="1">
      <alignment horizontal="right" vertical="center"/>
    </xf>
    <xf numFmtId="0" fontId="20" fillId="0" borderId="0" xfId="33" applyFont="1"/>
    <xf numFmtId="42" fontId="10" fillId="18" borderId="0" xfId="31" applyNumberFormat="1" applyFont="1" applyFill="1" applyAlignment="1">
      <alignment horizontal="right" vertical="center"/>
    </xf>
    <xf numFmtId="0" fontId="41" fillId="18" borderId="0" xfId="33" applyFont="1" applyFill="1"/>
    <xf numFmtId="3" fontId="42" fillId="18" borderId="0" xfId="33" applyNumberFormat="1" applyFont="1" applyFill="1" applyAlignment="1">
      <alignment horizontal="center"/>
    </xf>
    <xf numFmtId="0" fontId="1" fillId="16" borderId="0" xfId="33" applyFont="1" applyFill="1" applyAlignment="1">
      <alignment horizontal="left" vertical="center"/>
    </xf>
    <xf numFmtId="0" fontId="17" fillId="16" borderId="0" xfId="33" applyFont="1" applyFill="1" applyAlignment="1">
      <alignment vertical="center"/>
    </xf>
    <xf numFmtId="0" fontId="38" fillId="18" borderId="0" xfId="33" applyFont="1" applyFill="1" applyAlignment="1">
      <alignment horizontal="left" vertical="center"/>
    </xf>
    <xf numFmtId="0" fontId="41" fillId="18" borderId="0" xfId="33" applyFont="1" applyFill="1" applyAlignment="1">
      <alignment vertical="center"/>
    </xf>
    <xf numFmtId="4" fontId="2" fillId="16" borderId="0" xfId="30" applyNumberFormat="1" applyFill="1"/>
    <xf numFmtId="173" fontId="2" fillId="17" borderId="0" xfId="31" applyNumberFormat="1" applyFill="1" applyAlignment="1" applyProtection="1">
      <alignment horizontal="right" vertical="center"/>
      <protection locked="0"/>
    </xf>
    <xf numFmtId="171" fontId="5" fillId="0" borderId="24" xfId="33" applyNumberFormat="1" applyFont="1" applyBorder="1" applyAlignment="1">
      <alignment horizontal="right"/>
    </xf>
    <xf numFmtId="10" fontId="5" fillId="0" borderId="0" xfId="33" applyNumberFormat="1" applyFont="1" applyAlignment="1">
      <alignment horizontal="center"/>
    </xf>
    <xf numFmtId="168" fontId="2" fillId="0" borderId="0" xfId="31" applyNumberFormat="1" applyAlignment="1">
      <alignment vertical="center"/>
    </xf>
    <xf numFmtId="42" fontId="1" fillId="16" borderId="2" xfId="31" applyNumberFormat="1" applyFont="1" applyFill="1" applyBorder="1" applyAlignment="1">
      <alignment vertical="center"/>
    </xf>
    <xf numFmtId="168" fontId="9" fillId="0" borderId="0" xfId="31" applyNumberFormat="1" applyFont="1" applyAlignment="1">
      <alignment vertical="center"/>
    </xf>
    <xf numFmtId="42" fontId="9" fillId="16" borderId="3" xfId="30" applyNumberFormat="1" applyFont="1" applyFill="1" applyBorder="1" applyAlignment="1">
      <alignment vertical="center"/>
    </xf>
    <xf numFmtId="174" fontId="20" fillId="0" borderId="0" xfId="22" applyNumberFormat="1" applyFont="1" applyProtection="1"/>
    <xf numFmtId="1" fontId="9" fillId="16" borderId="0" xfId="33" applyNumberFormat="1" applyFont="1" applyFill="1" applyAlignment="1">
      <alignment vertical="center"/>
    </xf>
    <xf numFmtId="172" fontId="8" fillId="17" borderId="21" xfId="33" applyNumberFormat="1" applyFont="1" applyFill="1" applyBorder="1" applyAlignment="1" applyProtection="1">
      <alignment horizontal="right" vertical="center"/>
      <protection locked="0"/>
    </xf>
    <xf numFmtId="3" fontId="8" fillId="17" borderId="19" xfId="33" applyNumberFormat="1" applyFont="1" applyFill="1" applyBorder="1" applyAlignment="1" applyProtection="1">
      <alignment vertical="center"/>
      <protection locked="0"/>
    </xf>
    <xf numFmtId="1" fontId="16" fillId="0" borderId="15" xfId="33" applyNumberFormat="1" applyFont="1" applyBorder="1"/>
    <xf numFmtId="165" fontId="16" fillId="0" borderId="16" xfId="33" applyNumberFormat="1" applyFont="1" applyBorder="1" applyAlignment="1">
      <alignment horizontal="left"/>
    </xf>
    <xf numFmtId="0" fontId="16" fillId="0" borderId="16" xfId="33" applyFont="1" applyBorder="1"/>
    <xf numFmtId="0" fontId="16" fillId="0" borderId="17" xfId="33" applyFont="1" applyBorder="1" applyAlignment="1">
      <alignment horizontal="left"/>
    </xf>
    <xf numFmtId="0" fontId="16" fillId="0" borderId="24" xfId="33" applyFont="1" applyBorder="1"/>
    <xf numFmtId="0" fontId="16" fillId="0" borderId="17" xfId="33" applyFont="1" applyBorder="1"/>
    <xf numFmtId="10" fontId="8" fillId="0" borderId="0" xfId="33" applyNumberFormat="1" applyFont="1" applyAlignment="1">
      <alignment horizontal="right" vertical="center"/>
    </xf>
    <xf numFmtId="10" fontId="5" fillId="17" borderId="0" xfId="33" applyNumberFormat="1" applyFont="1" applyFill="1" applyAlignment="1">
      <alignment horizontal="right"/>
    </xf>
    <xf numFmtId="168" fontId="9" fillId="17" borderId="0" xfId="31" applyNumberFormat="1" applyFont="1" applyFill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168" fontId="9" fillId="17" borderId="19" xfId="31" applyNumberFormat="1" applyFont="1" applyFill="1" applyBorder="1" applyAlignment="1">
      <alignment vertical="center"/>
    </xf>
    <xf numFmtId="164" fontId="16" fillId="0" borderId="16" xfId="33" applyNumberFormat="1" applyFont="1" applyBorder="1" applyAlignment="1">
      <alignment horizontal="left"/>
    </xf>
    <xf numFmtId="1" fontId="16" fillId="0" borderId="25" xfId="33" applyNumberFormat="1" applyFont="1" applyBorder="1"/>
    <xf numFmtId="164" fontId="16" fillId="0" borderId="17" xfId="33" applyNumberFormat="1" applyFont="1" applyBorder="1" applyAlignment="1">
      <alignment horizontal="left"/>
    </xf>
    <xf numFmtId="0" fontId="16" fillId="0" borderId="25" xfId="33" applyFont="1" applyBorder="1"/>
    <xf numFmtId="0" fontId="9" fillId="0" borderId="15" xfId="33" applyFont="1" applyBorder="1" applyAlignment="1">
      <alignment vertical="center"/>
    </xf>
    <xf numFmtId="42" fontId="8" fillId="19" borderId="0" xfId="30" applyNumberFormat="1" applyFont="1" applyFill="1" applyAlignment="1">
      <alignment vertical="center"/>
    </xf>
    <xf numFmtId="3" fontId="8" fillId="17" borderId="15" xfId="33" applyNumberFormat="1" applyFont="1" applyFill="1" applyBorder="1" applyAlignment="1" applyProtection="1">
      <alignment vertical="center"/>
      <protection locked="0"/>
    </xf>
    <xf numFmtId="9" fontId="8" fillId="17" borderId="28" xfId="33" applyNumberFormat="1" applyFont="1" applyFill="1" applyBorder="1" applyAlignment="1" applyProtection="1">
      <alignment horizontal="right" vertical="center"/>
      <protection locked="0"/>
    </xf>
    <xf numFmtId="3" fontId="8" fillId="0" borderId="0" xfId="33" applyNumberFormat="1" applyFont="1" applyAlignment="1">
      <alignment horizontal="right" vertical="center"/>
    </xf>
    <xf numFmtId="0" fontId="8" fillId="0" borderId="0" xfId="33" applyFont="1" applyAlignment="1">
      <alignment vertical="center"/>
    </xf>
    <xf numFmtId="9" fontId="8" fillId="0" borderId="19" xfId="33" applyNumberFormat="1" applyFont="1" applyBorder="1" applyAlignment="1">
      <alignment horizontal="right" vertical="center"/>
    </xf>
    <xf numFmtId="9" fontId="8" fillId="17" borderId="19" xfId="33" applyNumberFormat="1" applyFont="1" applyFill="1" applyBorder="1" applyAlignment="1" applyProtection="1">
      <alignment horizontal="right" vertical="center"/>
      <protection locked="0"/>
    </xf>
    <xf numFmtId="3" fontId="8" fillId="0" borderId="0" xfId="33" applyNumberFormat="1" applyFont="1" applyAlignment="1">
      <alignment vertical="center"/>
    </xf>
    <xf numFmtId="3" fontId="8" fillId="16" borderId="0" xfId="33" applyNumberFormat="1" applyFont="1" applyFill="1" applyAlignment="1">
      <alignment vertical="center"/>
    </xf>
    <xf numFmtId="9" fontId="8" fillId="17" borderId="27" xfId="33" applyNumberFormat="1" applyFont="1" applyFill="1" applyBorder="1" applyAlignment="1" applyProtection="1">
      <alignment horizontal="right" vertical="center"/>
      <protection locked="0"/>
    </xf>
    <xf numFmtId="3" fontId="8" fillId="17" borderId="22" xfId="33" applyNumberFormat="1" applyFont="1" applyFill="1" applyBorder="1" applyAlignment="1" applyProtection="1">
      <alignment vertical="center"/>
      <protection locked="0"/>
    </xf>
    <xf numFmtId="3" fontId="8" fillId="17" borderId="23" xfId="33" applyNumberFormat="1" applyFont="1" applyFill="1" applyBorder="1" applyAlignment="1" applyProtection="1">
      <alignment vertical="center"/>
      <protection locked="0"/>
    </xf>
    <xf numFmtId="9" fontId="9" fillId="0" borderId="19" xfId="33" applyNumberFormat="1" applyFont="1" applyBorder="1" applyAlignment="1">
      <alignment horizontal="right" vertical="center"/>
    </xf>
    <xf numFmtId="3" fontId="8" fillId="16" borderId="18" xfId="33" applyNumberFormat="1" applyFont="1" applyFill="1" applyBorder="1" applyAlignment="1">
      <alignment vertical="center"/>
    </xf>
    <xf numFmtId="3" fontId="1" fillId="16" borderId="0" xfId="33" applyNumberFormat="1" applyFont="1" applyFill="1" applyAlignment="1">
      <alignment horizontal="right" vertical="center"/>
    </xf>
    <xf numFmtId="0" fontId="5" fillId="0" borderId="0" xfId="33" applyFont="1" applyAlignment="1">
      <alignment vertical="center"/>
    </xf>
    <xf numFmtId="3" fontId="5" fillId="0" borderId="0" xfId="33" applyNumberFormat="1" applyFont="1" applyAlignment="1">
      <alignment horizontal="right" vertical="center"/>
    </xf>
    <xf numFmtId="174" fontId="1" fillId="16" borderId="18" xfId="22" applyNumberFormat="1" applyFont="1" applyFill="1" applyBorder="1" applyAlignment="1">
      <alignment horizontal="right" vertical="center"/>
    </xf>
    <xf numFmtId="3" fontId="8" fillId="16" borderId="15" xfId="33" applyNumberFormat="1" applyFont="1" applyFill="1" applyBorder="1" applyAlignment="1">
      <alignment vertical="center"/>
    </xf>
    <xf numFmtId="3" fontId="8" fillId="0" borderId="0" xfId="33" applyNumberFormat="1" applyFont="1"/>
    <xf numFmtId="3" fontId="8" fillId="0" borderId="0" xfId="33" applyNumberFormat="1" applyFont="1" applyAlignment="1">
      <alignment horizontal="right"/>
    </xf>
    <xf numFmtId="3" fontId="8" fillId="16" borderId="26" xfId="33" applyNumberFormat="1" applyFont="1" applyFill="1" applyBorder="1" applyAlignment="1">
      <alignment vertical="center"/>
    </xf>
    <xf numFmtId="3" fontId="8" fillId="0" borderId="20" xfId="33" applyNumberFormat="1" applyFont="1" applyBorder="1" applyAlignment="1">
      <alignment vertical="center"/>
    </xf>
    <xf numFmtId="3" fontId="8" fillId="16" borderId="22" xfId="33" applyNumberFormat="1" applyFont="1" applyFill="1" applyBorder="1" applyAlignment="1">
      <alignment vertical="center"/>
    </xf>
    <xf numFmtId="3" fontId="8" fillId="16" borderId="23" xfId="33" applyNumberFormat="1" applyFont="1" applyFill="1" applyBorder="1" applyAlignment="1">
      <alignment vertical="center"/>
    </xf>
    <xf numFmtId="3" fontId="9" fillId="0" borderId="0" xfId="33" applyNumberFormat="1" applyFont="1"/>
    <xf numFmtId="3" fontId="8" fillId="0" borderId="18" xfId="33" applyNumberFormat="1" applyFont="1" applyBorder="1" applyAlignment="1">
      <alignment vertical="center"/>
    </xf>
    <xf numFmtId="3" fontId="5" fillId="0" borderId="0" xfId="33" applyNumberFormat="1" applyFont="1"/>
    <xf numFmtId="42" fontId="38" fillId="18" borderId="0" xfId="33" applyNumberFormat="1" applyFont="1" applyFill="1" applyAlignment="1">
      <alignment horizontal="right" vertical="center"/>
    </xf>
    <xf numFmtId="3" fontId="15" fillId="0" borderId="0" xfId="33" applyNumberFormat="1" applyFont="1" applyAlignment="1">
      <alignment horizontal="right"/>
    </xf>
    <xf numFmtId="0" fontId="43" fillId="0" borderId="0" xfId="33" applyFont="1" applyAlignment="1">
      <alignment horizontal="left" vertical="top" wrapText="1"/>
    </xf>
    <xf numFmtId="1" fontId="9" fillId="16" borderId="0" xfId="33" applyNumberFormat="1" applyFont="1" applyFill="1" applyAlignment="1">
      <alignment horizontal="left" vertical="center"/>
    </xf>
    <xf numFmtId="10" fontId="45" fillId="0" borderId="0" xfId="33" applyNumberFormat="1" applyFont="1" applyAlignment="1">
      <alignment horizontal="center"/>
    </xf>
    <xf numFmtId="10" fontId="16" fillId="0" borderId="0" xfId="33" applyNumberFormat="1" applyFont="1" applyAlignment="1">
      <alignment horizontal="right" wrapText="1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E$46" horiz="1" max="42" min="8" page="0" val="22"/>
</file>

<file path=xl/ctrlProps/ctrlProp2.xml><?xml version="1.0" encoding="utf-8"?>
<formControlPr xmlns="http://schemas.microsoft.com/office/spreadsheetml/2009/9/main" objectType="Scroll" dx="22" fmlaLink="$E$47" horiz="1" max="5" min="1" page="0"/>
</file>

<file path=xl/ctrlProps/ctrlProp3.xml><?xml version="1.0" encoding="utf-8"?>
<formControlPr xmlns="http://schemas.microsoft.com/office/spreadsheetml/2009/9/main" objectType="Scroll" dx="22" fmlaLink="$E$48" horiz="1" max="5" min="1" page="0"/>
</file>

<file path=xl/ctrlProps/ctrlProp4.xml><?xml version="1.0" encoding="utf-8"?>
<formControlPr xmlns="http://schemas.microsoft.com/office/spreadsheetml/2009/9/main" objectType="Scroll" dx="22" fmlaLink="$E$49" horiz="1" max="5" min="1" page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1019175</xdr:colOff>
          <xdr:row>46</xdr:row>
          <xdr:rowOff>133350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733426</xdr:colOff>
      <xdr:row>44</xdr:row>
      <xdr:rowOff>99579</xdr:rowOff>
    </xdr:from>
    <xdr:to>
      <xdr:col>8</xdr:col>
      <xdr:colOff>316706</xdr:colOff>
      <xdr:row>48</xdr:row>
      <xdr:rowOff>158152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762751" y="5986029"/>
          <a:ext cx="564355" cy="706273"/>
          <a:chOff x="6764483" y="5848568"/>
          <a:chExt cx="566087" cy="799573"/>
        </a:xfrm>
      </xdr:grpSpPr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rot="16200000" flipV="1">
            <a:off x="6418240" y="6197840"/>
            <a:ext cx="796544" cy="104058"/>
          </a:xfrm>
          <a:prstGeom prst="bentConnector3">
            <a:avLst>
              <a:gd name="adj1" fmla="val 6788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Verbinder: gewinkelt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rot="5400000" flipH="1" flipV="1">
            <a:off x="6881584" y="6196413"/>
            <a:ext cx="796832" cy="101141"/>
          </a:xfrm>
          <a:prstGeom prst="bentConnector3">
            <a:avLst>
              <a:gd name="adj1" fmla="val 6786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50800</xdr:colOff>
      <xdr:row>40</xdr:row>
      <xdr:rowOff>0</xdr:rowOff>
    </xdr:from>
    <xdr:to>
      <xdr:col>8</xdr:col>
      <xdr:colOff>650882</xdr:colOff>
      <xdr:row>54</xdr:row>
      <xdr:rowOff>92872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479925" y="5286375"/>
          <a:ext cx="3181357" cy="2102647"/>
          <a:chOff x="4483093" y="4726781"/>
          <a:chExt cx="3178182" cy="2137572"/>
        </a:xfrm>
      </xdr:grpSpPr>
      <xdr:grpSp>
        <xdr:nvGrpSpPr>
          <xdr:cNvPr id="13" name="Gruppieren 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2"/>
            <a:ext cx="1285378" cy="2038081"/>
            <a:chOff x="4881355" y="5456406"/>
            <a:chExt cx="697897" cy="1890540"/>
          </a:xfrm>
        </xdr:grpSpPr>
        <xdr:cxnSp macro="">
          <xdr:nvCxnSpPr>
            <xdr:cNvPr id="16" name="Gerade Verbindung 4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CxnSpPr/>
          </xdr:nvCxnSpPr>
          <xdr:spPr>
            <a:xfrm flipH="1">
              <a:off x="5579191" y="5456406"/>
              <a:ext cx="4" cy="1886046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Gerade Verbindung mit Pfeil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Gerader Verbinder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M76"/>
  <sheetViews>
    <sheetView showGridLines="0" tabSelected="1" zoomScaleNormal="100" zoomScaleSheetLayoutView="85" zoomScalePageLayoutView="70" workbookViewId="0">
      <selection activeCell="K39" sqref="K39"/>
    </sheetView>
  </sheetViews>
  <sheetFormatPr baseColWidth="10" defaultColWidth="11.5703125" defaultRowHeight="12" x14ac:dyDescent="0.2"/>
  <cols>
    <col min="1" max="1" width="1.5703125" style="1" customWidth="1"/>
    <col min="2" max="2" width="3.28515625" style="4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5" customWidth="1" collapsed="1"/>
    <col min="9" max="9" width="15.7109375" style="6" customWidth="1"/>
    <col min="10" max="10" width="2.7109375" style="6" customWidth="1"/>
    <col min="11" max="16384" width="11.5703125" style="1"/>
  </cols>
  <sheetData>
    <row r="1" spans="1:10" ht="5.0999999999999996" customHeight="1" x14ac:dyDescent="0.2"/>
    <row r="2" spans="1:10" s="42" customFormat="1" ht="35.1" customHeight="1" x14ac:dyDescent="0.2">
      <c r="A2" s="78" t="s">
        <v>49</v>
      </c>
      <c r="E2" s="43"/>
      <c r="F2" s="43"/>
      <c r="G2" s="43"/>
      <c r="H2" s="168" t="s">
        <v>59</v>
      </c>
      <c r="I2" s="168"/>
      <c r="J2" s="45"/>
    </row>
    <row r="3" spans="1:10" s="7" customFormat="1" ht="6" customHeight="1" x14ac:dyDescent="0.25">
      <c r="A3" s="64"/>
      <c r="B3" s="64"/>
      <c r="C3" s="64"/>
      <c r="D3" s="64"/>
      <c r="E3" s="64"/>
      <c r="F3" s="64"/>
      <c r="G3" s="64"/>
      <c r="H3" s="64"/>
      <c r="I3" s="65"/>
      <c r="J3" s="2"/>
    </row>
    <row r="4" spans="1:10" s="7" customFormat="1" ht="6" customHeight="1" x14ac:dyDescent="0.25">
      <c r="I4" s="2"/>
      <c r="J4" s="2"/>
    </row>
    <row r="5" spans="1:10" s="7" customFormat="1" ht="12.95" customHeight="1" x14ac:dyDescent="0.25">
      <c r="D5" s="62" t="s">
        <v>41</v>
      </c>
      <c r="E5" s="36" t="s">
        <v>37</v>
      </c>
      <c r="F5" s="36"/>
      <c r="G5" s="36"/>
      <c r="H5" s="9" t="s">
        <v>15</v>
      </c>
      <c r="I5" s="68" t="s">
        <v>38</v>
      </c>
      <c r="J5" s="36"/>
    </row>
    <row r="6" spans="1:10" s="7" customFormat="1" ht="6" customHeight="1" x14ac:dyDescent="0.25">
      <c r="E6" s="61"/>
      <c r="I6" s="2"/>
      <c r="J6" s="2"/>
    </row>
    <row r="7" spans="1:10" s="8" customFormat="1" ht="12.95" customHeight="1" x14ac:dyDescent="0.2">
      <c r="A7" s="166">
        <v>1</v>
      </c>
      <c r="B7" s="166"/>
      <c r="C7" s="67" t="s">
        <v>0</v>
      </c>
      <c r="D7" s="94">
        <f>E7/$E$36</f>
        <v>2E-3</v>
      </c>
      <c r="E7" s="136">
        <v>50000</v>
      </c>
      <c r="F7" s="134"/>
      <c r="G7" s="134"/>
      <c r="H7" s="137">
        <v>0</v>
      </c>
      <c r="I7" s="153">
        <f>E7*H7</f>
        <v>0</v>
      </c>
      <c r="J7" s="154"/>
    </row>
    <row r="8" spans="1:10" ht="3.95" customHeight="1" x14ac:dyDescent="0.2">
      <c r="B8" s="3"/>
      <c r="D8" s="95"/>
      <c r="E8" s="138"/>
      <c r="F8" s="139"/>
      <c r="G8" s="139"/>
      <c r="H8" s="140"/>
      <c r="I8" s="138"/>
      <c r="J8" s="155"/>
    </row>
    <row r="9" spans="1:10" s="8" customFormat="1" ht="12.95" customHeight="1" x14ac:dyDescent="0.2">
      <c r="A9" s="166">
        <v>2</v>
      </c>
      <c r="B9" s="166"/>
      <c r="C9" s="67" t="s">
        <v>1</v>
      </c>
      <c r="D9" s="94">
        <f>E9/$E$36</f>
        <v>0.30199999999999999</v>
      </c>
      <c r="E9" s="136">
        <v>9000000</v>
      </c>
      <c r="F9" s="134"/>
      <c r="G9" s="134"/>
      <c r="H9" s="141">
        <v>1</v>
      </c>
      <c r="I9" s="156">
        <f>E9*H9</f>
        <v>9000000</v>
      </c>
      <c r="J9" s="154"/>
    </row>
    <row r="10" spans="1:10" ht="3.95" customHeight="1" x14ac:dyDescent="0.2">
      <c r="D10" s="95"/>
      <c r="E10" s="142"/>
      <c r="F10" s="139"/>
      <c r="G10" s="139"/>
      <c r="H10" s="140"/>
      <c r="I10" s="142"/>
      <c r="J10" s="154"/>
    </row>
    <row r="11" spans="1:10" s="7" customFormat="1" ht="12.95" customHeight="1" x14ac:dyDescent="0.2">
      <c r="A11" s="166">
        <v>3</v>
      </c>
      <c r="B11" s="166"/>
      <c r="C11" s="67" t="s">
        <v>6</v>
      </c>
      <c r="D11" s="94">
        <f>E11/$E$36</f>
        <v>0.183</v>
      </c>
      <c r="E11" s="143">
        <f>SUBTOTAL(9,E12:E19)</f>
        <v>5450000</v>
      </c>
      <c r="F11" s="134"/>
      <c r="G11" s="134"/>
      <c r="H11" s="140"/>
      <c r="I11" s="157"/>
      <c r="J11" s="154"/>
    </row>
    <row r="12" spans="1:10" ht="12.95" customHeight="1" x14ac:dyDescent="0.2">
      <c r="A12" s="119">
        <v>3</v>
      </c>
      <c r="B12" s="130" t="s">
        <v>16</v>
      </c>
      <c r="C12" s="121" t="s">
        <v>17</v>
      </c>
      <c r="D12" s="96"/>
      <c r="E12" s="118">
        <v>900000</v>
      </c>
      <c r="F12" s="134"/>
      <c r="G12" s="134"/>
      <c r="H12" s="144">
        <v>0.05</v>
      </c>
      <c r="I12" s="158">
        <f t="shared" ref="I12:I19" si="0">E12*H12</f>
        <v>45000</v>
      </c>
      <c r="J12" s="154"/>
    </row>
    <row r="13" spans="1:10" ht="12.95" customHeight="1" x14ac:dyDescent="0.2">
      <c r="A13" s="131">
        <v>3</v>
      </c>
      <c r="B13" s="132" t="s">
        <v>18</v>
      </c>
      <c r="C13" s="124" t="s">
        <v>25</v>
      </c>
      <c r="D13" s="97"/>
      <c r="E13" s="145">
        <v>1000000</v>
      </c>
      <c r="F13" s="134"/>
      <c r="G13" s="134"/>
      <c r="H13" s="144">
        <v>0.05</v>
      </c>
      <c r="I13" s="159">
        <f t="shared" si="0"/>
        <v>50000</v>
      </c>
      <c r="J13" s="154"/>
    </row>
    <row r="14" spans="1:10" ht="12.95" customHeight="1" x14ac:dyDescent="0.2">
      <c r="A14" s="131">
        <v>3</v>
      </c>
      <c r="B14" s="132" t="s">
        <v>19</v>
      </c>
      <c r="C14" s="124" t="s">
        <v>26</v>
      </c>
      <c r="D14" s="97"/>
      <c r="E14" s="146">
        <v>1000000</v>
      </c>
      <c r="F14" s="134"/>
      <c r="G14" s="134"/>
      <c r="H14" s="144">
        <v>0.08</v>
      </c>
      <c r="I14" s="159">
        <f t="shared" si="0"/>
        <v>80000</v>
      </c>
      <c r="J14" s="154"/>
    </row>
    <row r="15" spans="1:10" ht="12.95" customHeight="1" x14ac:dyDescent="0.2">
      <c r="A15" s="131">
        <v>3</v>
      </c>
      <c r="B15" s="132" t="s">
        <v>20</v>
      </c>
      <c r="C15" s="124" t="s">
        <v>27</v>
      </c>
      <c r="D15" s="97"/>
      <c r="E15" s="146">
        <v>1500000</v>
      </c>
      <c r="F15" s="134"/>
      <c r="G15" s="134"/>
      <c r="H15" s="144">
        <v>0.05</v>
      </c>
      <c r="I15" s="159">
        <f t="shared" si="0"/>
        <v>75000</v>
      </c>
      <c r="J15" s="154"/>
    </row>
    <row r="16" spans="1:10" ht="12.95" customHeight="1" x14ac:dyDescent="0.2">
      <c r="A16" s="131">
        <v>3</v>
      </c>
      <c r="B16" s="132" t="s">
        <v>21</v>
      </c>
      <c r="C16" s="124" t="s">
        <v>30</v>
      </c>
      <c r="D16" s="97"/>
      <c r="E16" s="146">
        <v>600000</v>
      </c>
      <c r="F16" s="134"/>
      <c r="G16" s="134"/>
      <c r="H16" s="144">
        <v>0</v>
      </c>
      <c r="I16" s="159">
        <f t="shared" si="0"/>
        <v>0</v>
      </c>
      <c r="J16" s="154"/>
    </row>
    <row r="17" spans="1:10" ht="12.95" customHeight="1" x14ac:dyDescent="0.2">
      <c r="A17" s="131">
        <v>3</v>
      </c>
      <c r="B17" s="132" t="s">
        <v>22</v>
      </c>
      <c r="C17" s="124" t="s">
        <v>28</v>
      </c>
      <c r="D17" s="97"/>
      <c r="E17" s="146">
        <v>150000</v>
      </c>
      <c r="F17" s="134"/>
      <c r="G17" s="134"/>
      <c r="H17" s="144">
        <v>0.15</v>
      </c>
      <c r="I17" s="159">
        <f t="shared" si="0"/>
        <v>22500</v>
      </c>
      <c r="J17" s="154"/>
    </row>
    <row r="18" spans="1:10" ht="12.95" customHeight="1" x14ac:dyDescent="0.2">
      <c r="A18" s="131">
        <v>3</v>
      </c>
      <c r="B18" s="132" t="s">
        <v>23</v>
      </c>
      <c r="C18" s="124" t="s">
        <v>29</v>
      </c>
      <c r="D18" s="97"/>
      <c r="E18" s="146">
        <v>0</v>
      </c>
      <c r="F18" s="134"/>
      <c r="G18" s="134"/>
      <c r="H18" s="144">
        <v>0</v>
      </c>
      <c r="I18" s="159">
        <f t="shared" si="0"/>
        <v>0</v>
      </c>
      <c r="J18" s="154"/>
    </row>
    <row r="19" spans="1:10" ht="12.95" customHeight="1" x14ac:dyDescent="0.2">
      <c r="A19" s="131">
        <v>3</v>
      </c>
      <c r="B19" s="132" t="s">
        <v>24</v>
      </c>
      <c r="C19" s="124" t="s">
        <v>7</v>
      </c>
      <c r="D19" s="97"/>
      <c r="E19" s="146">
        <v>300000</v>
      </c>
      <c r="F19" s="134"/>
      <c r="G19" s="134"/>
      <c r="H19" s="144">
        <v>0</v>
      </c>
      <c r="I19" s="159">
        <f t="shared" si="0"/>
        <v>0</v>
      </c>
      <c r="J19" s="154"/>
    </row>
    <row r="20" spans="1:10" ht="3.95" customHeight="1" x14ac:dyDescent="0.2">
      <c r="D20" s="95"/>
      <c r="E20" s="142"/>
      <c r="F20" s="139"/>
      <c r="G20" s="139"/>
      <c r="H20" s="147"/>
      <c r="I20" s="142"/>
      <c r="J20" s="160"/>
    </row>
    <row r="21" spans="1:10" s="7" customFormat="1" ht="12.75" customHeight="1" x14ac:dyDescent="0.2">
      <c r="A21" s="166">
        <v>4</v>
      </c>
      <c r="B21" s="166"/>
      <c r="C21" s="67" t="s">
        <v>2</v>
      </c>
      <c r="D21" s="94">
        <f>E21/$E$36</f>
        <v>0.218</v>
      </c>
      <c r="E21" s="136">
        <v>6500000</v>
      </c>
      <c r="F21" s="134"/>
      <c r="G21" s="134"/>
      <c r="H21" s="141">
        <v>0.05</v>
      </c>
      <c r="I21" s="156">
        <f>E21*H21</f>
        <v>325000</v>
      </c>
      <c r="J21" s="154"/>
    </row>
    <row r="22" spans="1:10" ht="3.95" customHeight="1" x14ac:dyDescent="0.2">
      <c r="B22" s="3"/>
      <c r="D22" s="95"/>
      <c r="E22" s="142"/>
      <c r="F22" s="139"/>
      <c r="G22" s="139"/>
      <c r="H22" s="140"/>
      <c r="I22" s="142"/>
      <c r="J22" s="39"/>
    </row>
    <row r="23" spans="1:10" s="8" customFormat="1" ht="12.95" customHeight="1" x14ac:dyDescent="0.2">
      <c r="A23" s="166">
        <v>5</v>
      </c>
      <c r="B23" s="166"/>
      <c r="C23" s="67" t="s">
        <v>8</v>
      </c>
      <c r="D23" s="94">
        <f>E23/$E$36</f>
        <v>5.5E-2</v>
      </c>
      <c r="E23" s="148">
        <f>SUBTOTAL(9,E24:E26)</f>
        <v>1650000</v>
      </c>
      <c r="F23" s="134"/>
      <c r="G23" s="134"/>
      <c r="H23" s="140"/>
      <c r="I23" s="161"/>
      <c r="J23" s="154"/>
    </row>
    <row r="24" spans="1:10" ht="12.95" customHeight="1" x14ac:dyDescent="0.2">
      <c r="A24" s="119">
        <v>5</v>
      </c>
      <c r="B24" s="120" t="s">
        <v>16</v>
      </c>
      <c r="C24" s="121" t="s">
        <v>52</v>
      </c>
      <c r="D24" s="96"/>
      <c r="E24" s="118">
        <v>600000</v>
      </c>
      <c r="F24" s="134"/>
      <c r="G24" s="134"/>
      <c r="H24" s="144">
        <v>1</v>
      </c>
      <c r="I24" s="158">
        <f>H24*E24</f>
        <v>600000</v>
      </c>
      <c r="J24" s="1"/>
    </row>
    <row r="25" spans="1:10" ht="12.95" customHeight="1" x14ac:dyDescent="0.2">
      <c r="A25" s="133">
        <v>5</v>
      </c>
      <c r="B25" s="122" t="s">
        <v>18</v>
      </c>
      <c r="C25" s="123" t="s">
        <v>53</v>
      </c>
      <c r="D25" s="109"/>
      <c r="E25" s="118">
        <v>1000000</v>
      </c>
      <c r="F25" s="134"/>
      <c r="G25" s="134"/>
      <c r="H25" s="144">
        <v>0.6</v>
      </c>
      <c r="I25" s="158">
        <f>H25*E25</f>
        <v>600000</v>
      </c>
      <c r="J25" s="1"/>
    </row>
    <row r="26" spans="1:10" ht="12.95" customHeight="1" x14ac:dyDescent="0.2">
      <c r="A26" s="133">
        <v>5</v>
      </c>
      <c r="B26" s="122" t="s">
        <v>19</v>
      </c>
      <c r="C26" s="124" t="s">
        <v>39</v>
      </c>
      <c r="D26" s="97"/>
      <c r="E26" s="118">
        <v>50000</v>
      </c>
      <c r="F26" s="134"/>
      <c r="G26" s="134"/>
      <c r="H26" s="144">
        <v>1</v>
      </c>
      <c r="I26" s="158">
        <f>E26*H26</f>
        <v>50000</v>
      </c>
      <c r="J26" s="1"/>
    </row>
    <row r="27" spans="1:10" ht="3.95" customHeight="1" x14ac:dyDescent="0.2">
      <c r="D27" s="95"/>
      <c r="E27" s="142"/>
      <c r="F27" s="139"/>
      <c r="G27" s="139"/>
      <c r="H27" s="140"/>
      <c r="I27" s="142"/>
      <c r="J27" s="154"/>
    </row>
    <row r="28" spans="1:10" s="7" customFormat="1" ht="12.95" customHeight="1" x14ac:dyDescent="0.2">
      <c r="A28" s="166">
        <v>6</v>
      </c>
      <c r="B28" s="166"/>
      <c r="C28" s="67" t="s">
        <v>3</v>
      </c>
      <c r="D28" s="94">
        <f>E28/$E$36</f>
        <v>1.7000000000000001E-2</v>
      </c>
      <c r="E28" s="136">
        <v>500000</v>
      </c>
      <c r="F28" s="134"/>
      <c r="G28" s="134"/>
      <c r="H28" s="141">
        <v>0</v>
      </c>
      <c r="I28" s="156">
        <f>E28*H28</f>
        <v>0</v>
      </c>
      <c r="J28" s="154"/>
    </row>
    <row r="29" spans="1:10" ht="3.95" customHeight="1" x14ac:dyDescent="0.2">
      <c r="B29" s="10"/>
      <c r="D29" s="98"/>
      <c r="E29" s="142"/>
      <c r="F29" s="139"/>
      <c r="G29" s="139"/>
      <c r="H29" s="140"/>
      <c r="I29" s="142"/>
      <c r="J29" s="154"/>
    </row>
    <row r="30" spans="1:10" s="8" customFormat="1" ht="12.95" customHeight="1" x14ac:dyDescent="0.2">
      <c r="A30" s="166">
        <v>7</v>
      </c>
      <c r="B30" s="166"/>
      <c r="C30" s="67" t="s">
        <v>50</v>
      </c>
      <c r="D30" s="94">
        <f>E30/$E$36</f>
        <v>0.16800000000000001</v>
      </c>
      <c r="E30" s="136">
        <v>5000000</v>
      </c>
      <c r="F30" s="134"/>
      <c r="G30" s="134"/>
      <c r="H30" s="141">
        <v>0</v>
      </c>
      <c r="I30" s="156">
        <f>E30*H30</f>
        <v>0</v>
      </c>
      <c r="J30" s="154"/>
    </row>
    <row r="31" spans="1:10" ht="3.95" customHeight="1" x14ac:dyDescent="0.2">
      <c r="D31" s="98"/>
      <c r="E31" s="142"/>
      <c r="F31" s="139"/>
      <c r="G31" s="139"/>
      <c r="H31" s="140"/>
      <c r="I31" s="142"/>
      <c r="J31" s="154"/>
    </row>
    <row r="32" spans="1:10" s="8" customFormat="1" ht="12.95" customHeight="1" x14ac:dyDescent="0.2">
      <c r="A32" s="166">
        <v>8</v>
      </c>
      <c r="B32" s="166"/>
      <c r="C32" s="67" t="s">
        <v>57</v>
      </c>
      <c r="D32" s="94">
        <f>E32/$E$36</f>
        <v>1E-3</v>
      </c>
      <c r="E32" s="136">
        <v>36000</v>
      </c>
      <c r="F32" s="134"/>
      <c r="G32" s="134"/>
      <c r="H32" s="144">
        <v>0</v>
      </c>
      <c r="I32" s="153">
        <f>E32*H32</f>
        <v>0</v>
      </c>
      <c r="J32" s="154"/>
    </row>
    <row r="33" spans="1:10" ht="3.95" customHeight="1" x14ac:dyDescent="0.2">
      <c r="D33" s="98"/>
      <c r="E33" s="142"/>
      <c r="F33" s="139"/>
      <c r="G33" s="139"/>
      <c r="H33" s="147"/>
      <c r="I33" s="142"/>
      <c r="J33" s="160"/>
    </row>
    <row r="34" spans="1:10" s="8" customFormat="1" ht="12.95" customHeight="1" x14ac:dyDescent="0.2">
      <c r="A34" s="166">
        <v>9</v>
      </c>
      <c r="B34" s="166"/>
      <c r="C34" s="67" t="s">
        <v>9</v>
      </c>
      <c r="D34" s="94">
        <f>E34/$E$36</f>
        <v>5.3999999999999999E-2</v>
      </c>
      <c r="E34" s="136">
        <v>1600000</v>
      </c>
      <c r="F34" s="134"/>
      <c r="G34" s="134"/>
      <c r="H34" s="141">
        <v>0.1</v>
      </c>
      <c r="I34" s="156">
        <f>E34*H34</f>
        <v>160000</v>
      </c>
      <c r="J34" s="154"/>
    </row>
    <row r="35" spans="1:10" ht="9.9499999999999993" customHeight="1" x14ac:dyDescent="0.2">
      <c r="B35" s="10"/>
      <c r="D35" s="38"/>
      <c r="E35" s="142"/>
      <c r="F35" s="139"/>
      <c r="G35" s="139"/>
      <c r="H35" s="139"/>
      <c r="I35" s="142"/>
      <c r="J35" s="1"/>
    </row>
    <row r="36" spans="1:10" ht="12.95" customHeight="1" x14ac:dyDescent="0.2">
      <c r="A36" s="103" t="s">
        <v>11</v>
      </c>
      <c r="B36" s="104"/>
      <c r="C36" s="104"/>
      <c r="D36" s="63">
        <f>SUM(D7:D34)</f>
        <v>1</v>
      </c>
      <c r="E36" s="149">
        <f>SUBTOTAL(9,E7:E34)</f>
        <v>29786000</v>
      </c>
      <c r="F36" s="134"/>
      <c r="G36" s="134"/>
      <c r="H36" s="134"/>
      <c r="I36" s="149">
        <f>SUBTOTAL(9,I7:I34)</f>
        <v>11007500</v>
      </c>
      <c r="J36" s="162"/>
    </row>
    <row r="37" spans="1:10" ht="3.95" customHeight="1" x14ac:dyDescent="0.2">
      <c r="D37" s="38"/>
      <c r="E37" s="150"/>
      <c r="F37" s="150"/>
      <c r="G37" s="150"/>
      <c r="H37" s="125"/>
      <c r="I37" s="151"/>
      <c r="J37" s="1"/>
    </row>
    <row r="38" spans="1:10" s="7" customFormat="1" ht="12.95" customHeight="1" x14ac:dyDescent="0.25">
      <c r="A38" s="116"/>
      <c r="B38" s="66" t="s">
        <v>58</v>
      </c>
      <c r="C38" s="67"/>
      <c r="D38" s="94"/>
      <c r="E38" s="118">
        <v>110000</v>
      </c>
      <c r="F38" s="134"/>
      <c r="G38" s="134"/>
      <c r="H38" s="144">
        <v>1</v>
      </c>
      <c r="I38" s="153">
        <f>E38*H38</f>
        <v>110000</v>
      </c>
    </row>
    <row r="39" spans="1:10" ht="9.9499999999999993" customHeight="1" x14ac:dyDescent="0.2">
      <c r="D39" s="38"/>
    </row>
    <row r="40" spans="1:10" s="11" customFormat="1" ht="12.95" customHeight="1" x14ac:dyDescent="0.3">
      <c r="A40" s="105" t="s">
        <v>31</v>
      </c>
      <c r="B40" s="106"/>
      <c r="C40" s="106"/>
      <c r="D40" s="101"/>
      <c r="E40" s="101"/>
      <c r="F40" s="101"/>
      <c r="G40" s="101"/>
      <c r="H40" s="102"/>
      <c r="I40" s="163">
        <f>I36+I38</f>
        <v>11117500</v>
      </c>
      <c r="J40" s="164"/>
    </row>
    <row r="41" spans="1:10" ht="15" customHeight="1" x14ac:dyDescent="0.2">
      <c r="A41" s="31"/>
      <c r="B41" s="31"/>
      <c r="C41" s="31"/>
      <c r="D41" s="31"/>
      <c r="E41" s="31"/>
      <c r="F41" s="31"/>
      <c r="G41" s="31"/>
      <c r="I41" s="111"/>
    </row>
    <row r="42" spans="1:10" ht="12.75" customHeight="1" x14ac:dyDescent="0.2">
      <c r="A42" s="12" t="s">
        <v>56</v>
      </c>
      <c r="B42" s="12"/>
      <c r="C42" s="13"/>
      <c r="D42" s="13"/>
      <c r="E42" s="13"/>
      <c r="F42" s="13"/>
      <c r="G42" s="13"/>
      <c r="H42" s="12"/>
      <c r="I42" s="112"/>
      <c r="J42" s="32"/>
    </row>
    <row r="43" spans="1:10" ht="6.75" customHeight="1" x14ac:dyDescent="0.2">
      <c r="A43" s="31"/>
      <c r="B43" s="31"/>
      <c r="C43" s="31"/>
      <c r="D43" s="31"/>
      <c r="E43" s="31"/>
      <c r="F43" s="31"/>
      <c r="G43" s="31"/>
      <c r="I43" s="111"/>
    </row>
    <row r="44" spans="1:10" ht="12.75" customHeight="1" x14ac:dyDescent="0.2">
      <c r="A44" s="32" t="s">
        <v>42</v>
      </c>
      <c r="B44" s="31"/>
      <c r="C44" s="31"/>
      <c r="D44" s="31"/>
      <c r="E44" s="31"/>
      <c r="F44" s="31"/>
      <c r="G44" s="31"/>
      <c r="I44" s="111"/>
    </row>
    <row r="45" spans="1:10" ht="12.75" customHeight="1" x14ac:dyDescent="0.2">
      <c r="A45" s="14"/>
      <c r="B45" s="14"/>
      <c r="E45" s="18" t="s">
        <v>60</v>
      </c>
      <c r="F45" s="17" t="s">
        <v>4</v>
      </c>
      <c r="G45" s="17"/>
      <c r="H45" s="167" t="s">
        <v>61</v>
      </c>
      <c r="I45" s="167"/>
      <c r="J45" s="44"/>
    </row>
    <row r="46" spans="1:10" ht="12.75" customHeight="1" x14ac:dyDescent="0.2">
      <c r="B46" s="15" t="s">
        <v>33</v>
      </c>
      <c r="C46" s="40"/>
      <c r="D46" s="40"/>
      <c r="E46" s="81">
        <v>22</v>
      </c>
      <c r="F46" s="19" t="s">
        <v>40</v>
      </c>
      <c r="G46" s="17"/>
      <c r="H46" s="126"/>
      <c r="I46" s="127"/>
      <c r="J46" s="44"/>
    </row>
    <row r="47" spans="1:10" ht="12.75" customHeight="1" x14ac:dyDescent="0.2">
      <c r="B47" s="16" t="s">
        <v>34</v>
      </c>
      <c r="C47" s="41"/>
      <c r="D47" s="41"/>
      <c r="E47" s="82">
        <v>1</v>
      </c>
      <c r="F47" s="20" t="s">
        <v>5</v>
      </c>
      <c r="G47" s="17"/>
      <c r="H47" s="128"/>
      <c r="I47" s="129"/>
      <c r="J47" s="44"/>
    </row>
    <row r="48" spans="1:10" ht="12.75" customHeight="1" x14ac:dyDescent="0.2">
      <c r="B48" s="16" t="s">
        <v>35</v>
      </c>
      <c r="C48" s="41"/>
      <c r="D48" s="41"/>
      <c r="E48" s="82">
        <v>1</v>
      </c>
      <c r="F48" s="20" t="s">
        <v>5</v>
      </c>
      <c r="G48" s="17"/>
      <c r="H48" s="128"/>
      <c r="I48" s="129"/>
      <c r="J48" s="44"/>
    </row>
    <row r="49" spans="1:13" ht="12.75" customHeight="1" x14ac:dyDescent="0.2">
      <c r="B49" s="16" t="s">
        <v>36</v>
      </c>
      <c r="C49" s="41"/>
      <c r="D49" s="41"/>
      <c r="E49" s="82">
        <v>1</v>
      </c>
      <c r="F49" s="20" t="s">
        <v>5</v>
      </c>
      <c r="G49" s="17"/>
      <c r="H49" s="128"/>
      <c r="I49" s="129"/>
      <c r="J49" s="44"/>
    </row>
    <row r="50" spans="1:13" ht="4.5" customHeight="1" x14ac:dyDescent="0.2">
      <c r="A50" s="14"/>
      <c r="B50" s="14"/>
      <c r="C50" s="30"/>
      <c r="D50" s="30"/>
      <c r="E50" s="30"/>
      <c r="F50" s="30"/>
      <c r="G50" s="30"/>
      <c r="I50" s="113"/>
      <c r="J50" s="1"/>
    </row>
    <row r="51" spans="1:13" ht="12.75" customHeight="1" x14ac:dyDescent="0.2">
      <c r="B51" s="14" t="s">
        <v>32</v>
      </c>
      <c r="C51" s="21"/>
      <c r="D51" s="30"/>
      <c r="E51" s="27">
        <f>SUM(E46:E49)</f>
        <v>25</v>
      </c>
      <c r="F51" s="30"/>
      <c r="G51" s="30"/>
      <c r="I51" s="113"/>
      <c r="J51" s="1"/>
    </row>
    <row r="52" spans="1:13" ht="12.95" customHeight="1" x14ac:dyDescent="0.2">
      <c r="B52" s="14"/>
      <c r="C52" s="30"/>
      <c r="D52" s="30"/>
      <c r="E52" s="30"/>
      <c r="F52" s="30"/>
      <c r="G52" s="30"/>
      <c r="I52" s="113"/>
      <c r="J52" s="1"/>
    </row>
    <row r="53" spans="1:13" ht="12.95" customHeight="1" x14ac:dyDescent="0.2">
      <c r="A53" s="32" t="s">
        <v>14</v>
      </c>
      <c r="B53" s="32"/>
      <c r="C53" s="31"/>
      <c r="D53" s="31"/>
      <c r="E53" s="31"/>
      <c r="F53" s="31"/>
      <c r="G53" s="31"/>
      <c r="H53" s="110"/>
      <c r="I53" s="1"/>
    </row>
    <row r="54" spans="1:13" ht="4.5" customHeight="1" x14ac:dyDescent="0.2">
      <c r="A54" s="32"/>
      <c r="B54" s="32"/>
      <c r="C54" s="32"/>
      <c r="I54" s="1"/>
    </row>
    <row r="55" spans="1:13" ht="12.75" customHeight="1" x14ac:dyDescent="0.2">
      <c r="A55" s="33" t="s">
        <v>10</v>
      </c>
      <c r="B55" s="33"/>
      <c r="E55" s="100">
        <f>I40</f>
        <v>11117500</v>
      </c>
      <c r="I55" s="1"/>
    </row>
    <row r="56" spans="1:13" ht="3.95" customHeight="1" x14ac:dyDescent="0.25">
      <c r="A56" s="14"/>
      <c r="B56" s="14"/>
      <c r="C56" s="14"/>
      <c r="D56" s="14"/>
      <c r="E56" s="21"/>
      <c r="I56"/>
    </row>
    <row r="57" spans="1:13" ht="13.5" customHeight="1" x14ac:dyDescent="0.3">
      <c r="A57" s="22" t="s">
        <v>46</v>
      </c>
      <c r="B57" s="22"/>
      <c r="E57" s="107">
        <f>0.0425*E51+0.83</f>
        <v>1.89</v>
      </c>
      <c r="F57" s="165" t="str">
        <f>IF(I40&lt;500000,"! gemäß PI.9b (3): Ist die Bemessungsgrundlage niedriger als 500.000 €, sollte der Ermittlungsweg über Abschätzung des Büro- / Personalaufwandes gewählt werden","")</f>
        <v/>
      </c>
      <c r="G57" s="165"/>
      <c r="H57" s="165"/>
      <c r="I57" s="165"/>
    </row>
    <row r="58" spans="1:13" ht="3.95" customHeight="1" x14ac:dyDescent="0.2">
      <c r="A58" s="14"/>
      <c r="B58" s="14"/>
      <c r="E58" s="28"/>
      <c r="F58" s="165"/>
      <c r="G58" s="165"/>
      <c r="H58" s="165"/>
      <c r="I58" s="165"/>
    </row>
    <row r="59" spans="1:13" s="150" customFormat="1" ht="18" customHeight="1" x14ac:dyDescent="0.25">
      <c r="A59" s="14" t="s">
        <v>47</v>
      </c>
      <c r="B59" s="14"/>
      <c r="E59" s="152">
        <f>ROUND(9.264*E55^(-0.1495)*E57/100,6)</f>
        <v>1.5484E-2</v>
      </c>
      <c r="F59" s="165"/>
      <c r="G59" s="165"/>
      <c r="H59" s="165"/>
      <c r="I59" s="165"/>
      <c r="J59" s="151"/>
    </row>
    <row r="60" spans="1:13" ht="13.5" customHeight="1" x14ac:dyDescent="0.2">
      <c r="A60" s="22" t="s">
        <v>54</v>
      </c>
      <c r="B60" s="22"/>
      <c r="E60" s="90">
        <v>0</v>
      </c>
      <c r="F60" s="165"/>
      <c r="G60" s="165"/>
      <c r="H60" s="165"/>
      <c r="I60" s="165"/>
    </row>
    <row r="61" spans="1:13" ht="3.95" customHeight="1" x14ac:dyDescent="0.25">
      <c r="A61" s="14"/>
      <c r="B61" s="14"/>
      <c r="E61" s="37"/>
      <c r="I61"/>
      <c r="M61" s="1">
        <v>42</v>
      </c>
    </row>
    <row r="62" spans="1:13" ht="15" customHeight="1" x14ac:dyDescent="0.2">
      <c r="A62" s="15" t="s">
        <v>55</v>
      </c>
      <c r="B62" s="15"/>
      <c r="C62" s="34"/>
      <c r="D62" s="34"/>
      <c r="E62" s="35"/>
      <c r="F62" s="114">
        <f>ROUND(E59*E55*(1+E60),2)</f>
        <v>172143</v>
      </c>
      <c r="G62" s="6"/>
      <c r="H62" s="6"/>
    </row>
    <row r="63" spans="1:13" ht="15" customHeight="1" x14ac:dyDescent="0.2">
      <c r="A63" s="22"/>
      <c r="B63" s="14"/>
      <c r="C63" s="31"/>
      <c r="D63" s="31"/>
      <c r="E63" s="46"/>
      <c r="F63" s="46"/>
      <c r="I63" s="29"/>
    </row>
    <row r="64" spans="1:13" ht="12.75" customHeight="1" x14ac:dyDescent="0.25">
      <c r="A64" s="39" t="s">
        <v>51</v>
      </c>
      <c r="E64" s="117">
        <v>0</v>
      </c>
      <c r="F64" s="108">
        <v>0</v>
      </c>
      <c r="G64" s="46"/>
      <c r="I64" s="135">
        <f>E64*F64</f>
        <v>0</v>
      </c>
      <c r="K64"/>
      <c r="L64"/>
      <c r="M64"/>
    </row>
    <row r="65" spans="1:9" ht="3.95" customHeight="1" x14ac:dyDescent="0.25">
      <c r="E65" s="79"/>
      <c r="I65"/>
    </row>
    <row r="66" spans="1:9" s="22" customFormat="1" ht="12.75" x14ac:dyDescent="0.2">
      <c r="A66" s="72" t="s">
        <v>43</v>
      </c>
      <c r="B66" s="73"/>
      <c r="C66" s="74"/>
      <c r="D66" s="76"/>
      <c r="E66" s="80"/>
      <c r="F66" s="75"/>
      <c r="G66" s="75"/>
      <c r="H66" s="75"/>
      <c r="I66" s="77">
        <f>F62+I64</f>
        <v>172143</v>
      </c>
    </row>
    <row r="67" spans="1:9" s="22" customFormat="1" ht="4.5" customHeight="1" x14ac:dyDescent="0.2">
      <c r="B67" s="23"/>
      <c r="C67" s="24"/>
      <c r="D67" s="47"/>
      <c r="E67" s="48"/>
      <c r="F67" s="48"/>
      <c r="G67" s="48"/>
      <c r="I67" s="69"/>
    </row>
    <row r="68" spans="1:9" s="22" customFormat="1" ht="12.75" x14ac:dyDescent="0.2">
      <c r="A68" s="49" t="s">
        <v>12</v>
      </c>
      <c r="B68" s="23"/>
      <c r="C68" s="24"/>
      <c r="D68" s="47"/>
      <c r="E68" s="90">
        <v>0.04</v>
      </c>
      <c r="F68" s="48"/>
      <c r="G68" s="48"/>
      <c r="I68" s="69">
        <f>ROUND(I66*E68,2)</f>
        <v>6886</v>
      </c>
    </row>
    <row r="69" spans="1:9" s="22" customFormat="1" ht="3" customHeight="1" x14ac:dyDescent="0.2">
      <c r="A69" s="50"/>
      <c r="B69" s="51"/>
      <c r="C69" s="52"/>
      <c r="D69" s="56"/>
      <c r="E69" s="91"/>
      <c r="F69" s="59"/>
      <c r="G69" s="59"/>
      <c r="H69" s="50"/>
      <c r="I69" s="71"/>
    </row>
    <row r="70" spans="1:9" s="22" customFormat="1" ht="3" customHeight="1" x14ac:dyDescent="0.2">
      <c r="B70" s="23"/>
      <c r="C70" s="24"/>
      <c r="D70" s="57"/>
      <c r="E70" s="92"/>
      <c r="F70" s="60"/>
      <c r="G70" s="60"/>
      <c r="H70" s="58"/>
      <c r="I70" s="69"/>
    </row>
    <row r="71" spans="1:9" s="22" customFormat="1" ht="12.75" x14ac:dyDescent="0.2">
      <c r="A71" s="53" t="s">
        <v>44</v>
      </c>
      <c r="B71" s="54"/>
      <c r="C71" s="55"/>
      <c r="D71" s="25"/>
      <c r="E71" s="93"/>
      <c r="F71" s="48"/>
      <c r="G71" s="48"/>
      <c r="I71" s="70">
        <f>I66+I68</f>
        <v>179029</v>
      </c>
    </row>
    <row r="72" spans="1:9" s="22" customFormat="1" ht="12.75" x14ac:dyDescent="0.2">
      <c r="A72" s="22" t="s">
        <v>13</v>
      </c>
      <c r="B72" s="23"/>
      <c r="C72" s="24"/>
      <c r="D72" s="25"/>
      <c r="E72" s="26">
        <v>0.2</v>
      </c>
      <c r="F72" s="26"/>
      <c r="G72" s="26"/>
      <c r="I72" s="69">
        <f>ROUND(I71*E72,2)</f>
        <v>35806</v>
      </c>
    </row>
    <row r="73" spans="1:9" s="22" customFormat="1" ht="3" customHeight="1" x14ac:dyDescent="0.2">
      <c r="B73" s="23"/>
      <c r="C73" s="24"/>
      <c r="D73" s="25"/>
      <c r="E73" s="48"/>
      <c r="F73" s="48"/>
      <c r="G73" s="48"/>
      <c r="I73" s="69"/>
    </row>
    <row r="74" spans="1:9" s="22" customFormat="1" ht="12.75" x14ac:dyDescent="0.2">
      <c r="A74" s="83" t="s">
        <v>45</v>
      </c>
      <c r="B74" s="84"/>
      <c r="C74" s="85"/>
      <c r="D74" s="87"/>
      <c r="E74" s="88"/>
      <c r="F74" s="88"/>
      <c r="G74" s="88"/>
      <c r="H74" s="86"/>
      <c r="I74" s="89">
        <f>SUM(I70:I72)</f>
        <v>214835</v>
      </c>
    </row>
    <row r="75" spans="1:9" ht="5.0999999999999996" customHeight="1" x14ac:dyDescent="0.2"/>
    <row r="76" spans="1:9" ht="12.75" x14ac:dyDescent="0.2">
      <c r="A76" s="99" t="s">
        <v>48</v>
      </c>
      <c r="E76" s="115">
        <f>I71/E36</f>
        <v>6.0109999999999999E-3</v>
      </c>
    </row>
  </sheetData>
  <sheetProtection algorithmName="SHA-512" hashValue="kZIfXLheGv6F9dy7kY3/9k9dO+Gz/21x3hNufB3ZdskeCNndGdZCoRKIMa19GExA66gPd+qSi1+BYwjv2oK+VQ==" saltValue="sfBHldJpoAcnA7jvyNUppw==" spinCount="100000" sheet="1" objects="1" scenarios="1"/>
  <mergeCells count="12">
    <mergeCell ref="H2:I2"/>
    <mergeCell ref="A21:B21"/>
    <mergeCell ref="A30:B30"/>
    <mergeCell ref="A7:B7"/>
    <mergeCell ref="A9:B9"/>
    <mergeCell ref="A11:B11"/>
    <mergeCell ref="F57:I60"/>
    <mergeCell ref="A32:B32"/>
    <mergeCell ref="A23:B23"/>
    <mergeCell ref="A34:B34"/>
    <mergeCell ref="A28:B28"/>
    <mergeCell ref="H45:I45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&amp;L&amp;"Arial,Fett"&amp;K01+040Angebot Prüfingenieur&amp;"Arial,Standard"
nach VM.PI.2023&amp;R&amp;"Arial,Standard"&amp;K01+040Version 1
Stand: 15.09.2023</oddHeader>
    <oddFooter>&amp;L&amp;"Arial,Fett"&amp;K01+044LM.VM.2023&amp;"Arial,Standard"  |  Prüfingenieur  |  Angebotsformular&amp;R&amp;"Arial,Standard"&amp;K01+044&amp;P/&amp;N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Scroll Bar 14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Scroll Bar 15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1019175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Scroll Bar 16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Scroll Bar 17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Prüfingenieur</vt:lpstr>
      <vt:lpstr>Prüfingenieur!Druckbereich</vt:lpstr>
      <vt:lpstr>Prüfingenieur!Drucktitel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2023-11-17T11:55:17Z</cp:lastPrinted>
  <dcterms:created xsi:type="dcterms:W3CDTF">2009-05-04T08:45:42Z</dcterms:created>
  <dcterms:modified xsi:type="dcterms:W3CDTF">2023-11-17T11:55:42Z</dcterms:modified>
</cp:coreProperties>
</file>